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yncpool\Departament Strategie\IR\AGA\AGA_29-04-2024_anuala\materiale informative\de publicat\Punctul 1_SF individual\"/>
    </mc:Choice>
  </mc:AlternateContent>
  <xr:revisionPtr revIDLastSave="0" documentId="13_ncr:1_{01FF0C67-3060-4177-AA51-C10F80EC23BE}" xr6:coauthVersionLast="47" xr6:coauthVersionMax="47" xr10:uidLastSave="{00000000-0000-0000-0000-000000000000}"/>
  <bookViews>
    <workbookView xWindow="-108" yWindow="-108" windowWidth="23256" windowHeight="12456" tabRatio="842" xr2:uid="{00000000-000D-0000-FFFF-FFFF00000000}"/>
  </bookViews>
  <sheets>
    <sheet name="INDEX" sheetId="1" r:id="rId1"/>
    <sheet name="Sit. pozitiei financiare" sheetId="2" r:id="rId2"/>
    <sheet name="Sit. Profit sau Pierdere " sheetId="3" r:id="rId3"/>
    <sheet name="Sit. modif cap.proprii" sheetId="5" r:id="rId4"/>
    <sheet name="Sit.Fluxuri Numerar" sheetId="6" r:id="rId5"/>
    <sheet name="Segmente Operationale" sheetId="8" r:id="rId6"/>
  </sheets>
  <definedNames>
    <definedName name="_Hlk37078383" localSheetId="4">'Sit.Fluxuri Numerar'!$B$15</definedName>
    <definedName name="_Hlk37078404" localSheetId="2">'Sit. Profit sau Pierdere '!$B$17</definedName>
    <definedName name="DA_RN_2822586735800000038" localSheetId="3">'Sit. modif cap.proprii'!$B$24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5" l="1"/>
  <c r="D52" i="6"/>
  <c r="C52" i="6"/>
  <c r="C24" i="6"/>
  <c r="I48" i="5"/>
  <c r="D48" i="5"/>
  <c r="E48" i="5"/>
  <c r="G48" i="5"/>
  <c r="C48" i="5"/>
  <c r="J47" i="5"/>
  <c r="J46" i="5"/>
  <c r="J45" i="5"/>
  <c r="J40" i="5"/>
  <c r="J41" i="5"/>
  <c r="D42" i="5"/>
  <c r="E42" i="5"/>
  <c r="F42" i="5"/>
  <c r="F48" i="5" s="1"/>
  <c r="G42" i="5"/>
  <c r="H42" i="5"/>
  <c r="H48" i="5" s="1"/>
  <c r="I42" i="5"/>
  <c r="C42" i="5"/>
  <c r="D36" i="5"/>
  <c r="J33" i="5"/>
  <c r="J34" i="5"/>
  <c r="D35" i="5"/>
  <c r="E35" i="5"/>
  <c r="E36" i="5" s="1"/>
  <c r="F35" i="5"/>
  <c r="F36" i="5" s="1"/>
  <c r="G35" i="5"/>
  <c r="G36" i="5" s="1"/>
  <c r="H35" i="5"/>
  <c r="H36" i="5" s="1"/>
  <c r="I35" i="5"/>
  <c r="I36" i="5" s="1"/>
  <c r="C35" i="5"/>
  <c r="C36" i="5" s="1"/>
  <c r="J29" i="5"/>
  <c r="D13" i="5"/>
  <c r="D14" i="5" s="1"/>
  <c r="D24" i="5" s="1"/>
  <c r="E13" i="5"/>
  <c r="E14" i="5" s="1"/>
  <c r="E24" i="5" s="1"/>
  <c r="F13" i="5"/>
  <c r="F14" i="5" s="1"/>
  <c r="G13" i="5"/>
  <c r="G14" i="5" s="1"/>
  <c r="H13" i="5"/>
  <c r="H14" i="5" s="1"/>
  <c r="C13" i="5"/>
  <c r="C14" i="5" s="1"/>
  <c r="I7" i="5"/>
  <c r="I8" i="5"/>
  <c r="D41" i="3"/>
  <c r="C41" i="3"/>
  <c r="J36" i="5" l="1"/>
  <c r="J35" i="5"/>
  <c r="B4" i="6"/>
  <c r="B4" i="5"/>
  <c r="B4" i="3"/>
  <c r="B5" i="2"/>
  <c r="F27" i="8" l="1"/>
  <c r="E38" i="8"/>
  <c r="G38" i="8" s="1"/>
  <c r="E37" i="8"/>
  <c r="G37" i="8" s="1"/>
  <c r="E36" i="8"/>
  <c r="G36" i="8" s="1"/>
  <c r="E35" i="8"/>
  <c r="G35" i="8" s="1"/>
  <c r="E34" i="8"/>
  <c r="G34" i="8" s="1"/>
  <c r="E33" i="8"/>
  <c r="G33" i="8" s="1"/>
  <c r="E32" i="8"/>
  <c r="G32" i="8" s="1"/>
  <c r="E31" i="8"/>
  <c r="G31" i="8" s="1"/>
  <c r="E30" i="8"/>
  <c r="G30" i="8" s="1"/>
  <c r="E29" i="8"/>
  <c r="G29" i="8" s="1"/>
  <c r="E28" i="8"/>
  <c r="G28" i="8" s="1"/>
  <c r="E26" i="8"/>
  <c r="E25" i="8"/>
  <c r="G25" i="8" s="1"/>
  <c r="E21" i="8"/>
  <c r="G21" i="8" s="1"/>
  <c r="E20" i="8"/>
  <c r="G20" i="8" s="1"/>
  <c r="E19" i="8"/>
  <c r="G19" i="8" s="1"/>
  <c r="E18" i="8"/>
  <c r="G18" i="8" s="1"/>
  <c r="E17" i="8"/>
  <c r="G17" i="8" s="1"/>
  <c r="E16" i="8"/>
  <c r="G16" i="8" s="1"/>
  <c r="E15" i="8"/>
  <c r="G15" i="8" s="1"/>
  <c r="E14" i="8"/>
  <c r="G14" i="8" s="1"/>
  <c r="E13" i="8"/>
  <c r="G13" i="8" s="1"/>
  <c r="E12" i="8"/>
  <c r="G12" i="8" s="1"/>
  <c r="E11" i="8"/>
  <c r="G11" i="8" s="1"/>
  <c r="F10" i="8"/>
  <c r="E9" i="8"/>
  <c r="G9" i="8" s="1"/>
  <c r="E8" i="8"/>
  <c r="G8" i="8" s="1"/>
  <c r="D59" i="6"/>
  <c r="C59" i="6"/>
  <c r="D24" i="6"/>
  <c r="D35" i="6" s="1"/>
  <c r="D39" i="6" s="1"/>
  <c r="C35" i="6"/>
  <c r="C39" i="6" s="1"/>
  <c r="J31" i="5"/>
  <c r="I9" i="5"/>
  <c r="I11" i="5"/>
  <c r="I18" i="5"/>
  <c r="I19" i="5"/>
  <c r="I23" i="5"/>
  <c r="H20" i="5"/>
  <c r="H24" i="5" s="1"/>
  <c r="G20" i="5"/>
  <c r="G24" i="5" s="1"/>
  <c r="F20" i="5"/>
  <c r="F24" i="5" s="1"/>
  <c r="C20" i="5"/>
  <c r="C24" i="5" s="1"/>
  <c r="D27" i="3"/>
  <c r="C27" i="3"/>
  <c r="D23" i="3"/>
  <c r="C23" i="3"/>
  <c r="D63" i="2"/>
  <c r="D65" i="2" s="1"/>
  <c r="C63" i="2"/>
  <c r="D50" i="2"/>
  <c r="C50" i="2"/>
  <c r="D38" i="2"/>
  <c r="C38" i="2"/>
  <c r="D26" i="2"/>
  <c r="C26" i="2"/>
  <c r="D17" i="2"/>
  <c r="C17" i="2"/>
  <c r="C65" i="2" l="1"/>
  <c r="D67" i="2"/>
  <c r="C28" i="2"/>
  <c r="J42" i="5"/>
  <c r="D28" i="2"/>
  <c r="E27" i="8"/>
  <c r="G10" i="8"/>
  <c r="D61" i="6"/>
  <c r="D65" i="6" s="1"/>
  <c r="C61" i="6"/>
  <c r="C65" i="6" s="1"/>
  <c r="I14" i="5"/>
  <c r="I13" i="5"/>
  <c r="D29" i="3"/>
  <c r="D32" i="3" s="1"/>
  <c r="D42" i="3" s="1"/>
  <c r="C29" i="3"/>
  <c r="C32" i="3" s="1"/>
  <c r="C42" i="3" s="1"/>
  <c r="C67" i="2"/>
  <c r="G26" i="8"/>
  <c r="G27" i="8" s="1"/>
  <c r="E10" i="8"/>
  <c r="I20" i="5"/>
  <c r="I24" i="5" l="1"/>
  <c r="J48" i="5"/>
</calcChain>
</file>

<file path=xl/sharedStrings.xml><?xml version="1.0" encoding="utf-8"?>
<sst xmlns="http://schemas.openxmlformats.org/spreadsheetml/2006/main" count="248" uniqueCount="166">
  <si>
    <t>EXTRAS DIN</t>
  </si>
  <si>
    <t>INFORMATII CU PRIVIRE LA SEGMENTELE OPERATIONALE</t>
  </si>
  <si>
    <t>Active</t>
  </si>
  <si>
    <t>Active imobilizate</t>
  </si>
  <si>
    <t>Imobilizări corporale</t>
  </si>
  <si>
    <t>Imobilizări necorporale</t>
  </si>
  <si>
    <t>Numerar restricționat</t>
  </si>
  <si>
    <t>Investitii in obligatiuni corporative</t>
  </si>
  <si>
    <t>Alte active imobilizate</t>
  </si>
  <si>
    <t>Total active imobilizate</t>
  </si>
  <si>
    <t>Active circulante</t>
  </si>
  <si>
    <t>Stocuri</t>
  </si>
  <si>
    <t>Creanțe comerciale</t>
  </si>
  <si>
    <t>Investiții in depozite</t>
  </si>
  <si>
    <t>Numerar și echivalente de numerar</t>
  </si>
  <si>
    <t>Numerar restrictionat</t>
  </si>
  <si>
    <t>Alte active circulante</t>
  </si>
  <si>
    <t>Total active circulante</t>
  </si>
  <si>
    <t>Total active</t>
  </si>
  <si>
    <t>Capitaluri proprii și datorii</t>
  </si>
  <si>
    <t>Capitaluri proprii</t>
  </si>
  <si>
    <t>Capital social</t>
  </si>
  <si>
    <t>Rezerva din reevaluare</t>
  </si>
  <si>
    <t>Alte rezerve</t>
  </si>
  <si>
    <t>Rezultat reportat</t>
  </si>
  <si>
    <t>Total capitaluri proprii</t>
  </si>
  <si>
    <t>Datorii</t>
  </si>
  <si>
    <t>Datorii pe termen lung</t>
  </si>
  <si>
    <t>Împrumuturi bancare</t>
  </si>
  <si>
    <t>Datorii aferente contractelor de leasing</t>
  </si>
  <si>
    <t>Venituri în avans</t>
  </si>
  <si>
    <t>Datorii privind impozitul amânat</t>
  </si>
  <si>
    <t>Beneficiile angajaților</t>
  </si>
  <si>
    <t>Provizioane</t>
  </si>
  <si>
    <t>Datorii comerciale</t>
  </si>
  <si>
    <t>Alte datorii</t>
  </si>
  <si>
    <t>Total datorii pe termen lung</t>
  </si>
  <si>
    <t>Datorii curente</t>
  </si>
  <si>
    <t>Datorii aferente contractelor cu clienții</t>
  </si>
  <si>
    <t>Datorii privind impozitul pe profit curent</t>
  </si>
  <si>
    <t>Taxa pentru producatorii de energie electrica</t>
  </si>
  <si>
    <t>Total datorii curente</t>
  </si>
  <si>
    <t>Total datorii</t>
  </si>
  <si>
    <t>Total capitaluri proprii și datorii</t>
  </si>
  <si>
    <t>31 decembrie 2022</t>
  </si>
  <si>
    <t>SOCIETATEA DE PRODUCERE A ENERGIEI ELECTRICE IN HIDROCENTRALE HIDROELECTRICA S.A.</t>
  </si>
  <si>
    <t xml:space="preserve">Venituri </t>
  </si>
  <si>
    <t>Alte venituri</t>
  </si>
  <si>
    <t>Apa uzinată</t>
  </si>
  <si>
    <t>Cheltuieli cu beneficiile angajatilor</t>
  </si>
  <si>
    <t>Transport și distribuție de energie electrică</t>
  </si>
  <si>
    <t>Energie electrică achiziționată</t>
  </si>
  <si>
    <t>Cheltuieli cu certificatele verzi</t>
  </si>
  <si>
    <t>Amortizarea imobilizarilor corporale și necorporale</t>
  </si>
  <si>
    <t>Pierderi din deprecierea imobilizărilor corporale si necorporale, net</t>
  </si>
  <si>
    <t>Pierderi din deprecierea creanțelor comerciale, net</t>
  </si>
  <si>
    <t>Reparatii, întreținere, materiale și consumabile</t>
  </si>
  <si>
    <t>Alte cheltuieli de exploatare</t>
  </si>
  <si>
    <t>Profit din exploatare</t>
  </si>
  <si>
    <t>Venituri financiare</t>
  </si>
  <si>
    <t>Cheltuieli financiare</t>
  </si>
  <si>
    <t>Rezultat financiar net</t>
  </si>
  <si>
    <t>Profit înainte de impozitare</t>
  </si>
  <si>
    <t>Cheltuiala cu impozitul pe profit</t>
  </si>
  <si>
    <t xml:space="preserve">Profit net </t>
  </si>
  <si>
    <t>Rezultat pe actiune</t>
  </si>
  <si>
    <t>Rezultatul pe actiune de baza si diluat (RON)</t>
  </si>
  <si>
    <t>Alte elemente ale rezultatului global</t>
  </si>
  <si>
    <t>Total alte elemente ale rezultatului global</t>
  </si>
  <si>
    <t xml:space="preserve">Rezultat global </t>
  </si>
  <si>
    <t>Rezultat global</t>
  </si>
  <si>
    <t>Profit net</t>
  </si>
  <si>
    <t>Tranzactii cu actionarii Societatii</t>
  </si>
  <si>
    <t>Contributii si distribuiri</t>
  </si>
  <si>
    <t>Dividende</t>
  </si>
  <si>
    <t>Total tranzactii cu actionarii Societatii</t>
  </si>
  <si>
    <t>Alte modificări ale capitalurilor proprii</t>
  </si>
  <si>
    <t>Transferul rezervei din reevaluare la rezultatul reportat ca urmare a amortizării și ieșirilor de imobilizări corporale</t>
  </si>
  <si>
    <r>
      <t>Profit</t>
    </r>
    <r>
      <rPr>
        <b/>
        <i/>
        <sz val="10"/>
        <color rgb="FF2F5496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net</t>
    </r>
  </si>
  <si>
    <t xml:space="preserve">Total rezultat global </t>
  </si>
  <si>
    <t>Emisiune de actiuni ordinare</t>
  </si>
  <si>
    <t>Rezervă din reevaluare</t>
  </si>
  <si>
    <t>Rezultat Reportat</t>
  </si>
  <si>
    <t>Fluxuri de numerar din activitatea de exploatare:</t>
  </si>
  <si>
    <t>Ajustări pentru:</t>
  </si>
  <si>
    <t>Amortizarea imobilizărilor corporale</t>
  </si>
  <si>
    <t>Amortizarea imobilizărilor necorporale</t>
  </si>
  <si>
    <t>Pierderi din cedări de imobilizări corporale</t>
  </si>
  <si>
    <t>Venituri din dobânzi</t>
  </si>
  <si>
    <t>Cheltuieli cu dobânzile</t>
  </si>
  <si>
    <t>Modificari în:</t>
  </si>
  <si>
    <t>Alte active</t>
  </si>
  <si>
    <t>Numerar generat din activități de exploatare</t>
  </si>
  <si>
    <t>Dobânzi plătite</t>
  </si>
  <si>
    <t>Impozit pe profit plătit</t>
  </si>
  <si>
    <t>Numerar net din activitatea de exploatare</t>
  </si>
  <si>
    <t>Fluxuri de numerar din activitatea de investiții:</t>
  </si>
  <si>
    <t>Plăți pentru achiziția de imobilizări corporale</t>
  </si>
  <si>
    <t>Plăți pentru achiziția de imobilizări necorporale</t>
  </si>
  <si>
    <t>Plăți pentru depozite detinute in scop investitional</t>
  </si>
  <si>
    <t>Încasări din depozite detinute in scop investitional</t>
  </si>
  <si>
    <t>Dobânzi încasate</t>
  </si>
  <si>
    <t>Numerar net din activitatea de investiții</t>
  </si>
  <si>
    <t>Fluxuri de numerar din activitatea de finanțare:</t>
  </si>
  <si>
    <t>Încasări din emisiunea de acțiuni</t>
  </si>
  <si>
    <t>Rambursări de împrumuturi</t>
  </si>
  <si>
    <t>Plăți aferente contractelor de leasing</t>
  </si>
  <si>
    <t>Dividende platite</t>
  </si>
  <si>
    <t>Numerar net utilizat în activitatea de finanțare</t>
  </si>
  <si>
    <t>Creșterea/(descresterea) netă a numerarului și echivalentelor de numerar</t>
  </si>
  <si>
    <t>Numerar și echivalente de numerar la 1 ianuarie</t>
  </si>
  <si>
    <t xml:space="preserve"> Producerea de energie electrica </t>
  </si>
  <si>
    <t xml:space="preserve"> Furnizarea de energie electrica</t>
  </si>
  <si>
    <t>Total segmente raportabile</t>
  </si>
  <si>
    <t>Eliminari intre segmente</t>
  </si>
  <si>
    <t>Total consolidat</t>
  </si>
  <si>
    <t>Venituri externe</t>
  </si>
  <si>
    <t>Venituri intre segmente</t>
  </si>
  <si>
    <t>Venituri ale segmentului</t>
  </si>
  <si>
    <t>Profit inainte de impozitare al segmentului</t>
  </si>
  <si>
    <t>Amortizarea imobilizarilor</t>
  </si>
  <si>
    <t>Pierderi din deprecierea imobilizarilor corporale si necorporale, net</t>
  </si>
  <si>
    <t>Energie electrica achizitionata</t>
  </si>
  <si>
    <t>Cheltuieli privind beneficiile angajatilor</t>
  </si>
  <si>
    <t>Apa uzinata</t>
  </si>
  <si>
    <t>Transport si distributie de energie electrica</t>
  </si>
  <si>
    <t>Total consolidate</t>
  </si>
  <si>
    <t xml:space="preserve">Alte cheltuieli </t>
  </si>
  <si>
    <t>Situatiile financiare individuale pentru anul incheiat la 31 decembrie 2023</t>
  </si>
  <si>
    <t>SITUAȚIA INDIVIDUALA A POZIȚIEI FINANCIARE la 31 Decembrie 2023</t>
  </si>
  <si>
    <t>SITUAȚIA INDIVIDUALA A PROFITULUI SAU PIERDERII ȘI A ALTOR ELEMENTE ALE REZULTATULUI GLOBAL pentru anul incheiat la 31 decembrie 2023</t>
  </si>
  <si>
    <t>SITUAȚIA INDIVIDUALA  A MODIFICĂRILOR CAPITALURILOR PROPRII pentru anul incheiat la 31 decembrie 2023</t>
  </si>
  <si>
    <t xml:space="preserve">SITUAȚIA INDIVIDUALA A FLUXURILOR DE NUMERAR pentru anul incheiat la 31 decembrie 2023 </t>
  </si>
  <si>
    <t>31 decembrie 2023</t>
  </si>
  <si>
    <t>Investitii in filiale</t>
  </si>
  <si>
    <t>Ajustarea la inflație a capitalului social</t>
  </si>
  <si>
    <t>Patrimoniu public</t>
  </si>
  <si>
    <t>Venituri in avans</t>
  </si>
  <si>
    <t>Alte datorii curente</t>
  </si>
  <si>
    <t>Reevaluarea imobilizărilor corporale, net de impozit</t>
  </si>
  <si>
    <t>Modificari ale obligațiilor privind beneficiile determinate ale angajaților, net de impozit</t>
  </si>
  <si>
    <t>-</t>
  </si>
  <si>
    <t>Capital social nevărsat</t>
  </si>
  <si>
    <t>Constituirea rezervelor legale</t>
  </si>
  <si>
    <t xml:space="preserve">Transferul rezervei din reevaluare la rezultatul reportat ca urmare a amortizării și ieșirilor de imobilizări corporale </t>
  </si>
  <si>
    <t>Efectul fuziunii</t>
  </si>
  <si>
    <t>Pierderi din deprecierea imobilizărilor corporale, net</t>
  </si>
  <si>
    <t>Reluarea deprecierii imobilizărilor financiare</t>
  </si>
  <si>
    <t>Reducerea valorii stocurilor</t>
  </si>
  <si>
    <t>Pierderi din diferențe de curs valutar</t>
  </si>
  <si>
    <t>Plati pentru achizitia de obligatiuni corporative</t>
  </si>
  <si>
    <t>Încasări din obligațiuni guvernamentale ajunse la scadență</t>
  </si>
  <si>
    <t>Dividende încasate</t>
  </si>
  <si>
    <t>Încasări din împrumuturi acordate filialelor</t>
  </si>
  <si>
    <t xml:space="preserve"> Numerar si echivalente de numerar dobandite la fuziune</t>
  </si>
  <si>
    <t>Numerar și echivalente de numerar la 31 decembrie</t>
  </si>
  <si>
    <t>Anul incheiat la 31 Decembrie 2023</t>
  </si>
  <si>
    <t>Alte cheltuieli</t>
  </si>
  <si>
    <t xml:space="preserve"> 2023</t>
  </si>
  <si>
    <t xml:space="preserve"> 2022</t>
  </si>
  <si>
    <t>Sold la 1 ianuarie 2023</t>
  </si>
  <si>
    <t xml:space="preserve">Sold la 31 decembrie 2023 </t>
  </si>
  <si>
    <t xml:space="preserve">Sold la 1 ianuarie 2022 </t>
  </si>
  <si>
    <t>Sold la 31 decembrie 2022</t>
  </si>
  <si>
    <t xml:space="preserve">Anul incheiat la 31 Decembrie 2022 </t>
  </si>
  <si>
    <t>(Toate sumele sunt exprimate in RON, daca nu este indicat altfel)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</si>
</sst>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i/>
      <sz val="10"/>
      <color rgb="FF2F5496"/>
      <name val="Calibri"/>
      <family val="2"/>
    </font>
    <font>
      <i/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/>
    <xf numFmtId="165" fontId="0" fillId="0" borderId="0" xfId="1" applyNumberFormat="1" applyFont="1"/>
    <xf numFmtId="165" fontId="8" fillId="0" borderId="1" xfId="1" applyNumberFormat="1" applyFont="1" applyBorder="1" applyAlignment="1">
      <alignment vertical="center" wrapText="1"/>
    </xf>
    <xf numFmtId="165" fontId="10" fillId="0" borderId="0" xfId="1" applyNumberFormat="1" applyFont="1" applyAlignment="1">
      <alignment horizontal="right" vertical="center" wrapText="1"/>
    </xf>
    <xf numFmtId="165" fontId="10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right" vertical="center" wrapText="1"/>
    </xf>
    <xf numFmtId="165" fontId="11" fillId="0" borderId="2" xfId="1" applyNumberFormat="1" applyFont="1" applyBorder="1" applyAlignment="1">
      <alignment horizontal="right" vertical="center" wrapText="1"/>
    </xf>
    <xf numFmtId="165" fontId="10" fillId="0" borderId="2" xfId="1" applyNumberFormat="1" applyFont="1" applyBorder="1" applyAlignment="1">
      <alignment vertical="center"/>
    </xf>
    <xf numFmtId="165" fontId="12" fillId="0" borderId="2" xfId="1" applyNumberFormat="1" applyFont="1" applyBorder="1" applyAlignment="1">
      <alignment horizontal="right" vertical="center" wrapText="1"/>
    </xf>
    <xf numFmtId="165" fontId="8" fillId="0" borderId="5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5" fontId="12" fillId="0" borderId="3" xfId="1" applyNumberFormat="1" applyFont="1" applyBorder="1" applyAlignment="1">
      <alignment horizontal="right" vertical="center" wrapText="1"/>
    </xf>
    <xf numFmtId="165" fontId="8" fillId="0" borderId="2" xfId="1" applyNumberFormat="1" applyFont="1" applyBorder="1" applyAlignment="1">
      <alignment horizontal="right" vertical="center" wrapText="1"/>
    </xf>
    <xf numFmtId="165" fontId="11" fillId="0" borderId="4" xfId="1" applyNumberFormat="1" applyFont="1" applyBorder="1" applyAlignment="1">
      <alignment horizontal="right" vertical="center" wrapText="1"/>
    </xf>
    <xf numFmtId="165" fontId="12" fillId="0" borderId="5" xfId="1" applyNumberFormat="1" applyFont="1" applyBorder="1" applyAlignment="1">
      <alignment vertical="center"/>
    </xf>
    <xf numFmtId="165" fontId="12" fillId="0" borderId="0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Alignment="1">
      <alignment horizontal="right" vertical="center" wrapText="1"/>
    </xf>
    <xf numFmtId="165" fontId="10" fillId="0" borderId="0" xfId="1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65" fontId="8" fillId="0" borderId="2" xfId="1" applyNumberFormat="1" applyFont="1" applyBorder="1" applyAlignment="1">
      <alignment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0" xfId="1" applyNumberFormat="1" applyFont="1" applyAlignment="1">
      <alignment vertical="center"/>
    </xf>
    <xf numFmtId="165" fontId="11" fillId="0" borderId="2" xfId="1" applyNumberFormat="1" applyFont="1" applyBorder="1" applyAlignment="1">
      <alignment vertical="center"/>
    </xf>
    <xf numFmtId="165" fontId="12" fillId="0" borderId="5" xfId="1" applyNumberFormat="1" applyFont="1" applyBorder="1" applyAlignment="1">
      <alignment vertical="center" wrapText="1"/>
    </xf>
    <xf numFmtId="165" fontId="10" fillId="0" borderId="1" xfId="1" applyNumberFormat="1" applyFont="1" applyBorder="1" applyAlignment="1">
      <alignment vertical="center" wrapText="1"/>
    </xf>
    <xf numFmtId="165" fontId="11" fillId="0" borderId="4" xfId="1" applyNumberFormat="1" applyFont="1" applyBorder="1" applyAlignment="1">
      <alignment vertical="center" wrapText="1"/>
    </xf>
    <xf numFmtId="165" fontId="11" fillId="0" borderId="4" xfId="1" applyNumberFormat="1" applyFont="1" applyBorder="1" applyAlignment="1">
      <alignment vertical="center"/>
    </xf>
    <xf numFmtId="165" fontId="12" fillId="0" borderId="3" xfId="1" applyNumberFormat="1" applyFont="1" applyBorder="1" applyAlignment="1">
      <alignment vertical="center" wrapText="1"/>
    </xf>
    <xf numFmtId="165" fontId="8" fillId="0" borderId="5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vertical="center"/>
    </xf>
    <xf numFmtId="165" fontId="11" fillId="0" borderId="2" xfId="1" applyNumberFormat="1" applyFont="1" applyBorder="1" applyAlignment="1">
      <alignment vertical="center" wrapText="1"/>
    </xf>
    <xf numFmtId="165" fontId="7" fillId="0" borderId="0" xfId="1" applyNumberFormat="1" applyFont="1" applyAlignment="1">
      <alignment vertical="center" wrapText="1"/>
    </xf>
    <xf numFmtId="164" fontId="12" fillId="0" borderId="2" xfId="1" applyFont="1" applyBorder="1" applyAlignment="1">
      <alignment horizontal="right" vertical="center" wrapText="1"/>
    </xf>
    <xf numFmtId="164" fontId="12" fillId="0" borderId="2" xfId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5" fontId="8" fillId="0" borderId="2" xfId="1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0" fillId="0" borderId="0" xfId="1" applyNumberFormat="1" applyFont="1" applyFill="1"/>
    <xf numFmtId="165" fontId="8" fillId="0" borderId="0" xfId="1" applyNumberFormat="1" applyFont="1" applyFill="1" applyAlignment="1">
      <alignment horizontal="right" vertical="center"/>
    </xf>
    <xf numFmtId="165" fontId="8" fillId="0" borderId="0" xfId="1" applyNumberFormat="1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right" vertical="center"/>
    </xf>
    <xf numFmtId="165" fontId="13" fillId="0" borderId="0" xfId="1" applyNumberFormat="1" applyFont="1" applyFill="1" applyAlignment="1">
      <alignment horizontal="right" vertical="center" wrapText="1"/>
    </xf>
    <xf numFmtId="165" fontId="11" fillId="0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165" fontId="13" fillId="0" borderId="4" xfId="1" applyNumberFormat="1" applyFont="1" applyFill="1" applyBorder="1" applyAlignment="1">
      <alignment horizontal="right" vertical="center"/>
    </xf>
    <xf numFmtId="165" fontId="10" fillId="0" borderId="4" xfId="1" applyNumberFormat="1" applyFont="1" applyFill="1" applyBorder="1" applyAlignment="1">
      <alignment horizontal="right" vertical="center"/>
    </xf>
    <xf numFmtId="165" fontId="11" fillId="0" borderId="4" xfId="1" applyNumberFormat="1" applyFont="1" applyFill="1" applyBorder="1" applyAlignment="1">
      <alignment horizontal="right"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12" fillId="0" borderId="4" xfId="1" applyNumberFormat="1" applyFont="1" applyFill="1" applyBorder="1" applyAlignment="1">
      <alignment horizontal="right" vertical="center" wrapText="1"/>
    </xf>
    <xf numFmtId="165" fontId="10" fillId="0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165" fontId="12" fillId="0" borderId="5" xfId="1" applyNumberFormat="1" applyFont="1" applyFill="1" applyBorder="1" applyAlignment="1">
      <alignment horizontal="right" vertical="center"/>
    </xf>
    <xf numFmtId="165" fontId="8" fillId="0" borderId="5" xfId="1" applyNumberFormat="1" applyFont="1" applyFill="1" applyBorder="1" applyAlignment="1">
      <alignment horizontal="right" vertical="center"/>
    </xf>
    <xf numFmtId="165" fontId="13" fillId="0" borderId="0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165" fontId="10" fillId="0" borderId="0" xfId="1" applyNumberFormat="1" applyFont="1" applyAlignment="1">
      <alignment vertical="center" wrapText="1"/>
    </xf>
    <xf numFmtId="165" fontId="8" fillId="0" borderId="0" xfId="1" applyNumberFormat="1" applyFont="1" applyAlignment="1">
      <alignment vertical="center" wrapText="1"/>
    </xf>
    <xf numFmtId="165" fontId="8" fillId="0" borderId="0" xfId="1" applyNumberFormat="1" applyFont="1" applyAlignment="1">
      <alignment vertical="center"/>
    </xf>
    <xf numFmtId="165" fontId="12" fillId="0" borderId="2" xfId="1" applyNumberFormat="1" applyFont="1" applyBorder="1" applyAlignment="1">
      <alignment vertical="center" wrapText="1"/>
    </xf>
    <xf numFmtId="165" fontId="12" fillId="0" borderId="0" xfId="1" applyNumberFormat="1" applyFont="1" applyAlignment="1">
      <alignment vertical="center" wrapText="1"/>
    </xf>
    <xf numFmtId="165" fontId="14" fillId="0" borderId="0" xfId="1" applyNumberFormat="1" applyFont="1" applyAlignment="1">
      <alignment vertical="center" wrapText="1"/>
    </xf>
    <xf numFmtId="165" fontId="14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 wrapText="1"/>
    </xf>
    <xf numFmtId="165" fontId="12" fillId="0" borderId="0" xfId="1" applyNumberFormat="1" applyFont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165" fontId="11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/>
    </xf>
    <xf numFmtId="165" fontId="12" fillId="0" borderId="4" xfId="1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 wrapText="1"/>
    </xf>
    <xf numFmtId="165" fontId="11" fillId="0" borderId="4" xfId="1" applyNumberFormat="1" applyFont="1" applyFill="1" applyBorder="1" applyAlignment="1">
      <alignment horizontal="right" vertical="center" wrapText="1"/>
    </xf>
    <xf numFmtId="165" fontId="12" fillId="0" borderId="4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 wrapText="1"/>
    </xf>
    <xf numFmtId="165" fontId="10" fillId="0" borderId="0" xfId="1" applyNumberFormat="1" applyFont="1" applyBorder="1" applyAlignment="1">
      <alignment horizontal="right" vertical="center"/>
    </xf>
    <xf numFmtId="165" fontId="0" fillId="0" borderId="0" xfId="1" applyNumberFormat="1" applyFont="1" applyBorder="1"/>
    <xf numFmtId="165" fontId="8" fillId="0" borderId="7" xfId="1" applyNumberFormat="1" applyFont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8" fillId="0" borderId="4" xfId="1" applyNumberFormat="1" applyFont="1" applyFill="1" applyBorder="1" applyAlignment="1">
      <alignment horizontal="right" vertical="center" wrapText="1"/>
    </xf>
    <xf numFmtId="165" fontId="8" fillId="0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3" fillId="0" borderId="0" xfId="0" applyFont="1" applyAlignment="1">
      <alignment vertical="center"/>
    </xf>
    <xf numFmtId="165" fontId="0" fillId="0" borderId="0" xfId="0" applyNumberFormat="1"/>
    <xf numFmtId="165" fontId="8" fillId="0" borderId="8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/>
    <xf numFmtId="165" fontId="8" fillId="0" borderId="8" xfId="1" applyNumberFormat="1" applyFont="1" applyBorder="1" applyAlignment="1">
      <alignment horizontal="center" vertical="center" wrapText="1"/>
    </xf>
    <xf numFmtId="165" fontId="8" fillId="0" borderId="8" xfId="1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/>
    </xf>
    <xf numFmtId="165" fontId="8" fillId="0" borderId="4" xfId="1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9" fillId="0" borderId="0" xfId="2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9"/>
  <sheetViews>
    <sheetView tabSelected="1" zoomScale="80" zoomScaleNormal="80" workbookViewId="0">
      <selection activeCell="B9" sqref="B9"/>
    </sheetView>
  </sheetViews>
  <sheetFormatPr defaultColWidth="8.88671875" defaultRowHeight="13.8" x14ac:dyDescent="0.3"/>
  <cols>
    <col min="1" max="1" width="1.6640625" style="2" customWidth="1"/>
    <col min="2" max="16384" width="8.88671875" style="2"/>
  </cols>
  <sheetData>
    <row r="2" spans="2:6" x14ac:dyDescent="0.3">
      <c r="B2" s="1" t="s">
        <v>0</v>
      </c>
    </row>
    <row r="3" spans="2:6" x14ac:dyDescent="0.3">
      <c r="B3" s="5" t="s">
        <v>128</v>
      </c>
      <c r="C3" s="3"/>
      <c r="D3" s="5"/>
      <c r="E3" s="3"/>
      <c r="F3" s="3"/>
    </row>
    <row r="4" spans="2:6" x14ac:dyDescent="0.3">
      <c r="B4" s="4"/>
    </row>
    <row r="5" spans="2:6" ht="14.4" x14ac:dyDescent="0.3">
      <c r="B5" s="124" t="s">
        <v>129</v>
      </c>
    </row>
    <row r="6" spans="2:6" ht="14.4" x14ac:dyDescent="0.3">
      <c r="B6" s="124" t="s">
        <v>130</v>
      </c>
      <c r="C6" s="8"/>
    </row>
    <row r="7" spans="2:6" ht="14.4" x14ac:dyDescent="0.3">
      <c r="B7" s="124" t="s">
        <v>131</v>
      </c>
      <c r="C7" s="8"/>
    </row>
    <row r="8" spans="2:6" ht="14.4" x14ac:dyDescent="0.3">
      <c r="B8" s="124" t="s">
        <v>132</v>
      </c>
      <c r="C8" s="8"/>
    </row>
    <row r="9" spans="2:6" ht="14.4" x14ac:dyDescent="0.3">
      <c r="B9" s="124" t="s">
        <v>1</v>
      </c>
      <c r="C9" s="8"/>
    </row>
  </sheetData>
  <hyperlinks>
    <hyperlink ref="B5" location="'Sit. pozitiei financiare'!A1" display="SITUAȚIA INDIVIDUALA A POZIȚIEI FINANCIARE la 31 Decembrie 2023" xr:uid="{53797B0A-474A-4227-B3BF-F834954F6526}"/>
    <hyperlink ref="B6" location="'Sit. Profit sau Pierdere '!A1" display="SITUAȚIA INDIVIDUALA A PROFITULUI SAU PIERDERII ȘI A ALTOR ELEMENTE ALE REZULTATULUI GLOBAL pentru anul incheiat la 31 decembrie 2023" xr:uid="{3A468A43-EAB8-47BF-A359-5FFB589A87CB}"/>
    <hyperlink ref="B7" location="'Sit. modif cap.proprii'!A1" display="SITUAȚIA INDIVIDUALA  A MODIFICĂRILOR CAPITALURILOR PROPRII pentru anul incheiat la 31 decembrie 2023" xr:uid="{095B638D-3324-4D8F-8071-505A6EFC58C4}"/>
    <hyperlink ref="B8" location="'Sit.Fluxuri Numerar'!A1" display="SITUAȚIA INDIVIDUALA A FLUXURILOR DE NUMERAR pentru anul incheiat la 31 decembrie 2023 " xr:uid="{638A3D1A-7C31-4D9C-8D7D-A44BE16394F8}"/>
    <hyperlink ref="B9" location="'Segmente Operationale'!A1" display="INFORMATII CU PRIVIRE LA SEGMENTELE OPERATIONALE" xr:uid="{E6DB485C-A9FA-4912-A21D-237258C6175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68"/>
  <sheetViews>
    <sheetView zoomScale="80" zoomScaleNormal="80" workbookViewId="0">
      <selection activeCell="B4" sqref="B4"/>
    </sheetView>
  </sheetViews>
  <sheetFormatPr defaultRowHeight="14.4" x14ac:dyDescent="0.3"/>
  <cols>
    <col min="1" max="1" width="2.88671875" customWidth="1"/>
    <col min="2" max="2" width="36.109375" bestFit="1" customWidth="1"/>
    <col min="3" max="3" width="18.88671875" style="17" customWidth="1"/>
    <col min="4" max="4" width="16.88671875" style="17" customWidth="1"/>
  </cols>
  <sheetData>
    <row r="1" spans="2:4" x14ac:dyDescent="0.3">
      <c r="B1" t="s">
        <v>45</v>
      </c>
    </row>
    <row r="2" spans="2:4" x14ac:dyDescent="0.3">
      <c r="B2" s="36" t="s">
        <v>165</v>
      </c>
    </row>
    <row r="5" spans="2:4" x14ac:dyDescent="0.3">
      <c r="B5" s="7" t="str">
        <f>INDEX!B5</f>
        <v>SITUAȚIA INDIVIDUALA A POZIȚIEI FINANCIARE la 31 Decembrie 2023</v>
      </c>
    </row>
    <row r="6" spans="2:4" ht="15" thickBot="1" x14ac:dyDescent="0.35"/>
    <row r="7" spans="2:4" ht="18.600000000000001" customHeight="1" thickTop="1" thickBot="1" x14ac:dyDescent="0.35">
      <c r="B7" s="16"/>
      <c r="C7" s="115" t="s">
        <v>133</v>
      </c>
      <c r="D7" s="116" t="s">
        <v>44</v>
      </c>
    </row>
    <row r="8" spans="2:4" x14ac:dyDescent="0.3">
      <c r="B8" s="7" t="s">
        <v>2</v>
      </c>
      <c r="C8" s="19"/>
      <c r="D8" s="114"/>
    </row>
    <row r="9" spans="2:4" x14ac:dyDescent="0.3">
      <c r="B9" s="7"/>
      <c r="C9" s="19"/>
      <c r="D9" s="20"/>
    </row>
    <row r="10" spans="2:4" x14ac:dyDescent="0.3">
      <c r="B10" s="7" t="s">
        <v>3</v>
      </c>
      <c r="C10" s="19"/>
      <c r="D10" s="20"/>
    </row>
    <row r="11" spans="2:4" x14ac:dyDescent="0.3">
      <c r="B11" s="9" t="s">
        <v>4</v>
      </c>
      <c r="C11" s="19">
        <v>20323614834</v>
      </c>
      <c r="D11" s="20">
        <v>19428474543</v>
      </c>
    </row>
    <row r="12" spans="2:4" x14ac:dyDescent="0.3">
      <c r="B12" s="9" t="s">
        <v>5</v>
      </c>
      <c r="C12" s="19">
        <v>38719164</v>
      </c>
      <c r="D12" s="20">
        <v>40762795</v>
      </c>
    </row>
    <row r="13" spans="2:4" x14ac:dyDescent="0.3">
      <c r="B13" s="9" t="s">
        <v>134</v>
      </c>
      <c r="C13" s="19">
        <v>70576810</v>
      </c>
      <c r="D13" s="20">
        <v>64102795</v>
      </c>
    </row>
    <row r="14" spans="2:4" x14ac:dyDescent="0.3">
      <c r="B14" s="9" t="s">
        <v>6</v>
      </c>
      <c r="C14" s="21">
        <v>0</v>
      </c>
      <c r="D14" s="20">
        <v>101057471</v>
      </c>
    </row>
    <row r="15" spans="2:4" x14ac:dyDescent="0.3">
      <c r="B15" s="9" t="s">
        <v>7</v>
      </c>
      <c r="C15" s="21">
        <v>353397310</v>
      </c>
      <c r="D15" s="20">
        <v>351337578</v>
      </c>
    </row>
    <row r="16" spans="2:4" ht="15" thickBot="1" x14ac:dyDescent="0.35">
      <c r="B16" s="9" t="s">
        <v>8</v>
      </c>
      <c r="C16" s="22">
        <v>280530287</v>
      </c>
      <c r="D16" s="23">
        <v>216917059</v>
      </c>
    </row>
    <row r="17" spans="2:4" ht="15.6" thickTop="1" thickBot="1" x14ac:dyDescent="0.35">
      <c r="B17" s="7" t="s">
        <v>9</v>
      </c>
      <c r="C17" s="24">
        <f>SUM(C11:C16)</f>
        <v>21066838405</v>
      </c>
      <c r="D17" s="24">
        <f>SUM(D11:D16)</f>
        <v>20202652241</v>
      </c>
    </row>
    <row r="18" spans="2:4" ht="15" thickTop="1" x14ac:dyDescent="0.3">
      <c r="B18" s="16"/>
      <c r="C18" s="19"/>
      <c r="D18" s="26"/>
    </row>
    <row r="19" spans="2:4" x14ac:dyDescent="0.3">
      <c r="B19" s="7" t="s">
        <v>10</v>
      </c>
      <c r="C19" s="19"/>
      <c r="D19" s="20"/>
    </row>
    <row r="20" spans="2:4" x14ac:dyDescent="0.3">
      <c r="B20" s="9" t="s">
        <v>11</v>
      </c>
      <c r="C20" s="19">
        <v>60797743</v>
      </c>
      <c r="D20" s="20">
        <v>63746005</v>
      </c>
    </row>
    <row r="21" spans="2:4" x14ac:dyDescent="0.3">
      <c r="B21" s="9" t="s">
        <v>12</v>
      </c>
      <c r="C21" s="21">
        <v>3047389154</v>
      </c>
      <c r="D21" s="20">
        <v>1347640635</v>
      </c>
    </row>
    <row r="22" spans="2:4" x14ac:dyDescent="0.3">
      <c r="B22" s="9" t="s">
        <v>13</v>
      </c>
      <c r="C22" s="21">
        <v>4349481852</v>
      </c>
      <c r="D22" s="20">
        <v>3034745062</v>
      </c>
    </row>
    <row r="23" spans="2:4" x14ac:dyDescent="0.3">
      <c r="B23" s="9" t="s">
        <v>14</v>
      </c>
      <c r="C23" s="21">
        <v>378289740</v>
      </c>
      <c r="D23" s="20">
        <v>641705886</v>
      </c>
    </row>
    <row r="24" spans="2:4" x14ac:dyDescent="0.3">
      <c r="B24" s="9" t="s">
        <v>15</v>
      </c>
      <c r="C24" s="21">
        <v>101057471</v>
      </c>
      <c r="D24" s="20">
        <v>0</v>
      </c>
    </row>
    <row r="25" spans="2:4" ht="15" thickBot="1" x14ac:dyDescent="0.35">
      <c r="B25" s="9" t="s">
        <v>16</v>
      </c>
      <c r="C25" s="21">
        <v>60839182</v>
      </c>
      <c r="D25" s="27">
        <v>113254960</v>
      </c>
    </row>
    <row r="26" spans="2:4" ht="15" thickBot="1" x14ac:dyDescent="0.35">
      <c r="B26" s="7" t="s">
        <v>17</v>
      </c>
      <c r="C26" s="28">
        <f>SUM(C20:C25)</f>
        <v>7997855142</v>
      </c>
      <c r="D26" s="28">
        <f>SUM(D20:D25)</f>
        <v>5201092548</v>
      </c>
    </row>
    <row r="27" spans="2:4" ht="15.6" thickTop="1" thickBot="1" x14ac:dyDescent="0.35">
      <c r="B27" s="16"/>
      <c r="C27" s="29"/>
      <c r="D27" s="25"/>
    </row>
    <row r="28" spans="2:4" ht="15.6" thickTop="1" thickBot="1" x14ac:dyDescent="0.35">
      <c r="B28" s="7" t="s">
        <v>18</v>
      </c>
      <c r="C28" s="24">
        <f>C26+C17</f>
        <v>29064693547</v>
      </c>
      <c r="D28" s="24">
        <f>D26+D17</f>
        <v>25403744789</v>
      </c>
    </row>
    <row r="29" spans="2:4" ht="15" thickTop="1" x14ac:dyDescent="0.3">
      <c r="B29" s="16"/>
      <c r="C29" s="19"/>
      <c r="D29" s="26"/>
    </row>
    <row r="30" spans="2:4" x14ac:dyDescent="0.3">
      <c r="B30" s="7" t="s">
        <v>19</v>
      </c>
      <c r="C30" s="19"/>
      <c r="D30" s="20"/>
    </row>
    <row r="31" spans="2:4" x14ac:dyDescent="0.3">
      <c r="B31" s="7" t="s">
        <v>20</v>
      </c>
      <c r="C31" s="19"/>
      <c r="D31" s="20"/>
    </row>
    <row r="32" spans="2:4" x14ac:dyDescent="0.3">
      <c r="B32" s="9" t="s">
        <v>21</v>
      </c>
      <c r="C32" s="19">
        <v>4498025670</v>
      </c>
      <c r="D32" s="20">
        <v>4484594820</v>
      </c>
    </row>
    <row r="33" spans="2:4" x14ac:dyDescent="0.3">
      <c r="B33" s="9" t="s">
        <v>135</v>
      </c>
      <c r="C33" s="19">
        <v>1028872000</v>
      </c>
      <c r="D33" s="20">
        <v>1028872000</v>
      </c>
    </row>
    <row r="34" spans="2:4" x14ac:dyDescent="0.3">
      <c r="B34" s="2" t="s">
        <v>136</v>
      </c>
      <c r="C34" s="19">
        <v>45324243</v>
      </c>
      <c r="D34" s="20">
        <v>45324243</v>
      </c>
    </row>
    <row r="35" spans="2:4" x14ac:dyDescent="0.3">
      <c r="B35" s="9" t="s">
        <v>22</v>
      </c>
      <c r="C35" s="21">
        <v>12047813106</v>
      </c>
      <c r="D35" s="20">
        <v>11065836447</v>
      </c>
    </row>
    <row r="36" spans="2:4" x14ac:dyDescent="0.3">
      <c r="B36" s="9" t="s">
        <v>23</v>
      </c>
      <c r="C36" s="21">
        <v>1017729953</v>
      </c>
      <c r="D36" s="20">
        <v>1017729953</v>
      </c>
    </row>
    <row r="37" spans="2:4" ht="15" thickBot="1" x14ac:dyDescent="0.35">
      <c r="B37" s="9" t="s">
        <v>24</v>
      </c>
      <c r="C37" s="30">
        <v>6399236025</v>
      </c>
      <c r="D37" s="27">
        <v>3983955768</v>
      </c>
    </row>
    <row r="38" spans="2:4" ht="15" thickBot="1" x14ac:dyDescent="0.35">
      <c r="B38" s="7" t="s">
        <v>25</v>
      </c>
      <c r="C38" s="24">
        <f>SUM(C32:C37)</f>
        <v>25037000997</v>
      </c>
      <c r="D38" s="24">
        <f>SUM(D32:D37)</f>
        <v>21626313231</v>
      </c>
    </row>
    <row r="39" spans="2:4" ht="15" thickTop="1" x14ac:dyDescent="0.3">
      <c r="B39" s="16"/>
      <c r="C39" s="19"/>
      <c r="D39" s="26"/>
    </row>
    <row r="40" spans="2:4" x14ac:dyDescent="0.3">
      <c r="B40" s="7" t="s">
        <v>26</v>
      </c>
      <c r="C40" s="19"/>
      <c r="D40" s="20"/>
    </row>
    <row r="41" spans="2:4" x14ac:dyDescent="0.3">
      <c r="B41" s="7" t="s">
        <v>27</v>
      </c>
      <c r="C41" s="19"/>
      <c r="D41" s="20"/>
    </row>
    <row r="42" spans="2:4" x14ac:dyDescent="0.3">
      <c r="B42" s="9" t="s">
        <v>28</v>
      </c>
      <c r="C42" s="21">
        <v>300252643</v>
      </c>
      <c r="D42" s="20">
        <v>390491214</v>
      </c>
    </row>
    <row r="43" spans="2:4" x14ac:dyDescent="0.3">
      <c r="B43" s="9" t="s">
        <v>29</v>
      </c>
      <c r="C43" s="21">
        <v>61255105</v>
      </c>
      <c r="D43" s="20">
        <v>7566923</v>
      </c>
    </row>
    <row r="44" spans="2:4" x14ac:dyDescent="0.3">
      <c r="B44" s="9" t="s">
        <v>30</v>
      </c>
      <c r="C44" s="21">
        <v>131224667</v>
      </c>
      <c r="D44" s="20">
        <v>135910503</v>
      </c>
    </row>
    <row r="45" spans="2:4" x14ac:dyDescent="0.3">
      <c r="B45" s="9" t="s">
        <v>31</v>
      </c>
      <c r="C45" s="21">
        <v>1498276380</v>
      </c>
      <c r="D45" s="20">
        <v>1315778268</v>
      </c>
    </row>
    <row r="46" spans="2:4" x14ac:dyDescent="0.3">
      <c r="B46" s="9" t="s">
        <v>32</v>
      </c>
      <c r="C46" s="21">
        <v>120696563</v>
      </c>
      <c r="D46" s="20">
        <v>115249389</v>
      </c>
    </row>
    <row r="47" spans="2:4" x14ac:dyDescent="0.3">
      <c r="B47" s="9" t="s">
        <v>33</v>
      </c>
      <c r="C47" s="21">
        <v>836829820</v>
      </c>
      <c r="D47" s="20">
        <v>817089451</v>
      </c>
    </row>
    <row r="48" spans="2:4" x14ac:dyDescent="0.3">
      <c r="B48" s="9" t="s">
        <v>34</v>
      </c>
      <c r="C48" s="21">
        <v>107100</v>
      </c>
      <c r="D48" s="20">
        <v>428400</v>
      </c>
    </row>
    <row r="49" spans="2:4" ht="15" thickBot="1" x14ac:dyDescent="0.35">
      <c r="B49" s="9" t="s">
        <v>35</v>
      </c>
      <c r="C49" s="94">
        <v>7330367</v>
      </c>
      <c r="D49" s="27">
        <v>5487927</v>
      </c>
    </row>
    <row r="50" spans="2:4" ht="15" thickBot="1" x14ac:dyDescent="0.35">
      <c r="B50" s="7" t="s">
        <v>36</v>
      </c>
      <c r="C50" s="24">
        <f>SUM(C42:C49)</f>
        <v>2955972645</v>
      </c>
      <c r="D50" s="24">
        <f>SUM(D42:D49)</f>
        <v>2788002075</v>
      </c>
    </row>
    <row r="51" spans="2:4" ht="15" thickTop="1" x14ac:dyDescent="0.3">
      <c r="B51" s="7"/>
      <c r="C51" s="32"/>
      <c r="D51" s="33"/>
    </row>
    <row r="52" spans="2:4" x14ac:dyDescent="0.3">
      <c r="B52" s="7" t="s">
        <v>37</v>
      </c>
      <c r="C52" s="34"/>
      <c r="D52" s="35"/>
    </row>
    <row r="53" spans="2:4" x14ac:dyDescent="0.3">
      <c r="B53" s="9" t="s">
        <v>28</v>
      </c>
      <c r="C53" s="21">
        <v>93282098</v>
      </c>
      <c r="D53" s="20">
        <v>92522027</v>
      </c>
    </row>
    <row r="54" spans="2:4" x14ac:dyDescent="0.3">
      <c r="B54" s="9" t="s">
        <v>29</v>
      </c>
      <c r="C54" s="21">
        <v>5045866</v>
      </c>
      <c r="D54" s="20">
        <v>7834182</v>
      </c>
    </row>
    <row r="55" spans="2:4" x14ac:dyDescent="0.3">
      <c r="B55" s="9" t="s">
        <v>34</v>
      </c>
      <c r="C55" s="21">
        <v>426657720</v>
      </c>
      <c r="D55" s="20">
        <v>297780494</v>
      </c>
    </row>
    <row r="56" spans="2:4" x14ac:dyDescent="0.3">
      <c r="B56" s="9" t="s">
        <v>38</v>
      </c>
      <c r="C56" s="21">
        <v>41719807</v>
      </c>
      <c r="D56" s="20">
        <v>84684492</v>
      </c>
    </row>
    <row r="57" spans="2:4" x14ac:dyDescent="0.3">
      <c r="B57" t="s">
        <v>39</v>
      </c>
      <c r="C57" s="21">
        <v>145413034</v>
      </c>
      <c r="D57" s="20">
        <v>171977933</v>
      </c>
    </row>
    <row r="58" spans="2:4" x14ac:dyDescent="0.3">
      <c r="B58" s="9" t="s">
        <v>137</v>
      </c>
      <c r="C58" s="21">
        <v>5722889</v>
      </c>
      <c r="D58" s="20">
        <v>5695853</v>
      </c>
    </row>
    <row r="59" spans="2:4" x14ac:dyDescent="0.3">
      <c r="B59" s="9" t="s">
        <v>32</v>
      </c>
      <c r="C59" s="21">
        <v>62245437</v>
      </c>
      <c r="D59" s="20">
        <v>55925747</v>
      </c>
    </row>
    <row r="60" spans="2:4" x14ac:dyDescent="0.3">
      <c r="B60" s="9" t="s">
        <v>33</v>
      </c>
      <c r="C60" s="21">
        <v>187177942</v>
      </c>
      <c r="D60" s="20">
        <v>155274254</v>
      </c>
    </row>
    <row r="61" spans="2:4" x14ac:dyDescent="0.3">
      <c r="B61" s="9" t="s">
        <v>40</v>
      </c>
      <c r="C61" s="21">
        <v>876904</v>
      </c>
      <c r="D61" s="20">
        <v>91370195</v>
      </c>
    </row>
    <row r="62" spans="2:4" x14ac:dyDescent="0.3">
      <c r="B62" s="9" t="s">
        <v>138</v>
      </c>
      <c r="C62" s="21">
        <v>103578208</v>
      </c>
      <c r="D62" s="20">
        <v>26364306</v>
      </c>
    </row>
    <row r="63" spans="2:4" ht="15" thickBot="1" x14ac:dyDescent="0.35">
      <c r="B63" s="7" t="s">
        <v>41</v>
      </c>
      <c r="C63" s="95">
        <f>SUM(C53:C62)</f>
        <v>1071719905</v>
      </c>
      <c r="D63" s="95">
        <f>SUM(D53:D62)</f>
        <v>989429483</v>
      </c>
    </row>
    <row r="64" spans="2:4" ht="15" thickBot="1" x14ac:dyDescent="0.35">
      <c r="B64" s="7"/>
      <c r="C64" s="29"/>
      <c r="D64" s="57"/>
    </row>
    <row r="65" spans="2:4" ht="15.6" thickTop="1" thickBot="1" x14ac:dyDescent="0.35">
      <c r="B65" s="7" t="s">
        <v>42</v>
      </c>
      <c r="C65" s="24">
        <f>C63+C50</f>
        <v>4027692550</v>
      </c>
      <c r="D65" s="24">
        <f>D63+D50</f>
        <v>3777431558</v>
      </c>
    </row>
    <row r="66" spans="2:4" ht="15.6" thickTop="1" thickBot="1" x14ac:dyDescent="0.35">
      <c r="B66" s="7"/>
      <c r="C66" s="22"/>
      <c r="D66" s="31"/>
    </row>
    <row r="67" spans="2:4" ht="15.6" thickTop="1" thickBot="1" x14ac:dyDescent="0.35">
      <c r="B67" s="7" t="s">
        <v>43</v>
      </c>
      <c r="C67" s="24">
        <f>C65+C38</f>
        <v>29064693547</v>
      </c>
      <c r="D67" s="24">
        <f>D65+D38</f>
        <v>25403744789</v>
      </c>
    </row>
    <row r="68" spans="2:4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43"/>
  <sheetViews>
    <sheetView topLeftCell="A37" zoomScale="80" zoomScaleNormal="80" workbookViewId="0">
      <selection activeCell="B54" sqref="B54"/>
    </sheetView>
  </sheetViews>
  <sheetFormatPr defaultRowHeight="14.4" x14ac:dyDescent="0.3"/>
  <cols>
    <col min="1" max="1" width="1.6640625" customWidth="1"/>
    <col min="2" max="2" width="58.88671875" style="11" customWidth="1"/>
    <col min="3" max="3" width="21.33203125" style="17" customWidth="1"/>
    <col min="4" max="4" width="19.44140625" style="17" customWidth="1"/>
  </cols>
  <sheetData>
    <row r="1" spans="2:4" x14ac:dyDescent="0.3">
      <c r="B1" s="11" t="s">
        <v>45</v>
      </c>
    </row>
    <row r="2" spans="2:4" x14ac:dyDescent="0.3">
      <c r="B2" s="53" t="s">
        <v>165</v>
      </c>
    </row>
    <row r="4" spans="2:4" ht="31.2" customHeight="1" x14ac:dyDescent="0.3">
      <c r="B4" s="120" t="str">
        <f>INDEX!B6</f>
        <v>SITUAȚIA INDIVIDUALA A PROFITULUI SAU PIERDERII ȘI A ALTOR ELEMENTE ALE REZULTATULUI GLOBAL pentru anul incheiat la 31 decembrie 2023</v>
      </c>
      <c r="C4" s="120"/>
      <c r="D4" s="120"/>
    </row>
    <row r="6" spans="2:4" ht="15" customHeight="1" thickBot="1" x14ac:dyDescent="0.35">
      <c r="B6" s="14"/>
      <c r="C6" s="121" t="s">
        <v>156</v>
      </c>
      <c r="D6" s="121"/>
    </row>
    <row r="7" spans="2:4" ht="15.6" customHeight="1" thickTop="1" thickBot="1" x14ac:dyDescent="0.35">
      <c r="B7" s="12"/>
      <c r="C7" s="113" t="s">
        <v>158</v>
      </c>
      <c r="D7" s="113" t="s">
        <v>159</v>
      </c>
    </row>
    <row r="8" spans="2:4" x14ac:dyDescent="0.3">
      <c r="B8" s="14" t="s">
        <v>46</v>
      </c>
      <c r="C8" s="39">
        <v>12159373344</v>
      </c>
      <c r="D8" s="40">
        <v>9212111226</v>
      </c>
    </row>
    <row r="9" spans="2:4" x14ac:dyDescent="0.3">
      <c r="B9" s="14"/>
      <c r="C9" s="39"/>
      <c r="D9" s="40"/>
    </row>
    <row r="10" spans="2:4" x14ac:dyDescent="0.3">
      <c r="B10" s="14" t="s">
        <v>47</v>
      </c>
      <c r="C10" s="39">
        <v>34291266</v>
      </c>
      <c r="D10" s="40">
        <v>65783052</v>
      </c>
    </row>
    <row r="11" spans="2:4" x14ac:dyDescent="0.3">
      <c r="B11" s="14" t="s">
        <v>48</v>
      </c>
      <c r="C11" s="39">
        <v>-639205702</v>
      </c>
      <c r="D11" s="40">
        <v>-450963376</v>
      </c>
    </row>
    <row r="12" spans="2:4" x14ac:dyDescent="0.3">
      <c r="B12" s="14" t="s">
        <v>49</v>
      </c>
      <c r="C12" s="39">
        <v>-604962842</v>
      </c>
      <c r="D12" s="40">
        <v>-513920576</v>
      </c>
    </row>
    <row r="13" spans="2:4" x14ac:dyDescent="0.3">
      <c r="B13" s="14" t="s">
        <v>50</v>
      </c>
      <c r="C13" s="40">
        <v>-1207650147</v>
      </c>
      <c r="D13" s="20">
        <v>-497411431</v>
      </c>
    </row>
    <row r="14" spans="2:4" x14ac:dyDescent="0.3">
      <c r="B14" s="14" t="s">
        <v>51</v>
      </c>
      <c r="C14" s="39">
        <v>-456162844</v>
      </c>
      <c r="D14" s="40">
        <v>-740450064</v>
      </c>
    </row>
    <row r="15" spans="2:4" x14ac:dyDescent="0.3">
      <c r="B15" s="14" t="s">
        <v>52</v>
      </c>
      <c r="C15" s="39">
        <v>-296806263</v>
      </c>
      <c r="D15" s="40">
        <v>-164301855</v>
      </c>
    </row>
    <row r="16" spans="2:4" x14ac:dyDescent="0.3">
      <c r="B16" s="14" t="s">
        <v>53</v>
      </c>
      <c r="C16" s="39">
        <v>-795353429</v>
      </c>
      <c r="D16" s="40">
        <v>-740852601</v>
      </c>
    </row>
    <row r="17" spans="2:4" x14ac:dyDescent="0.3">
      <c r="B17" s="14" t="s">
        <v>54</v>
      </c>
      <c r="C17" s="39">
        <v>-235752798</v>
      </c>
      <c r="D17" s="40">
        <v>-145862852</v>
      </c>
    </row>
    <row r="18" spans="2:4" x14ac:dyDescent="0.3">
      <c r="B18" s="14" t="s">
        <v>55</v>
      </c>
      <c r="C18" s="39">
        <v>-79782093</v>
      </c>
      <c r="D18" s="40">
        <v>-43153771</v>
      </c>
    </row>
    <row r="19" spans="2:4" x14ac:dyDescent="0.3">
      <c r="B19" s="14" t="s">
        <v>56</v>
      </c>
      <c r="C19" s="39">
        <v>-246000938</v>
      </c>
      <c r="D19" s="40">
        <v>-198257444</v>
      </c>
    </row>
    <row r="20" spans="2:4" x14ac:dyDescent="0.3">
      <c r="B20" s="15" t="s">
        <v>40</v>
      </c>
      <c r="C20" s="39">
        <v>-225159036</v>
      </c>
      <c r="D20" s="40">
        <v>-557085679</v>
      </c>
    </row>
    <row r="21" spans="2:4" x14ac:dyDescent="0.3">
      <c r="B21" s="14" t="s">
        <v>57</v>
      </c>
      <c r="C21" s="39">
        <v>-228833097</v>
      </c>
      <c r="D21" s="40">
        <v>-323473780</v>
      </c>
    </row>
    <row r="22" spans="2:4" ht="15" thickBot="1" x14ac:dyDescent="0.35">
      <c r="B22" s="13"/>
      <c r="C22" s="38"/>
      <c r="D22" s="41"/>
    </row>
    <row r="23" spans="2:4" ht="15.6" customHeight="1" thickTop="1" thickBot="1" x14ac:dyDescent="0.35">
      <c r="B23" s="13" t="s">
        <v>58</v>
      </c>
      <c r="C23" s="42">
        <f>SUM(C8:C21)</f>
        <v>7177995421</v>
      </c>
      <c r="D23" s="42">
        <f>SUM(D8:D21)</f>
        <v>4902160849</v>
      </c>
    </row>
    <row r="24" spans="2:4" ht="15" thickTop="1" x14ac:dyDescent="0.3">
      <c r="B24" s="14"/>
      <c r="C24" s="43"/>
      <c r="D24" s="26"/>
    </row>
    <row r="25" spans="2:4" x14ac:dyDescent="0.3">
      <c r="B25" s="14" t="s">
        <v>59</v>
      </c>
      <c r="C25" s="39">
        <v>324934198</v>
      </c>
      <c r="D25" s="40">
        <v>270532167</v>
      </c>
    </row>
    <row r="26" spans="2:4" ht="15" thickBot="1" x14ac:dyDescent="0.35">
      <c r="B26" s="14" t="s">
        <v>60</v>
      </c>
      <c r="C26" s="44">
        <v>-59981056</v>
      </c>
      <c r="D26" s="45">
        <v>-36708865</v>
      </c>
    </row>
    <row r="27" spans="2:4" ht="15" thickBot="1" x14ac:dyDescent="0.35">
      <c r="B27" s="13" t="s">
        <v>61</v>
      </c>
      <c r="C27" s="46">
        <f>C25+C26</f>
        <v>264953142</v>
      </c>
      <c r="D27" s="46">
        <f>D25+D26</f>
        <v>233823302</v>
      </c>
    </row>
    <row r="28" spans="2:4" ht="15.6" thickTop="1" thickBot="1" x14ac:dyDescent="0.35">
      <c r="B28" s="13"/>
      <c r="C28" s="47"/>
      <c r="D28" s="25"/>
    </row>
    <row r="29" spans="2:4" ht="15.6" customHeight="1" thickTop="1" thickBot="1" x14ac:dyDescent="0.35">
      <c r="B29" s="13" t="s">
        <v>62</v>
      </c>
      <c r="C29" s="42">
        <f>C23+C27</f>
        <v>7442948563</v>
      </c>
      <c r="D29" s="42">
        <f>D23+D27</f>
        <v>5135984151</v>
      </c>
    </row>
    <row r="30" spans="2:4" ht="15" thickTop="1" x14ac:dyDescent="0.3">
      <c r="B30" s="14"/>
      <c r="C30" s="18"/>
      <c r="D30" s="48"/>
    </row>
    <row r="31" spans="2:4" ht="15" thickBot="1" x14ac:dyDescent="0.35">
      <c r="B31" s="14" t="s">
        <v>63</v>
      </c>
      <c r="C31" s="49">
        <v>-1090622033</v>
      </c>
      <c r="D31" s="41">
        <v>-741605946</v>
      </c>
    </row>
    <row r="32" spans="2:4" ht="15.6" customHeight="1" thickTop="1" thickBot="1" x14ac:dyDescent="0.35">
      <c r="B32" s="13" t="s">
        <v>64</v>
      </c>
      <c r="C32" s="42">
        <f>C29+C31</f>
        <v>6352326530</v>
      </c>
      <c r="D32" s="42">
        <f>D29+D31</f>
        <v>4394378205</v>
      </c>
    </row>
    <row r="33" spans="2:4" ht="15" thickTop="1" x14ac:dyDescent="0.3">
      <c r="B33" s="54"/>
      <c r="C33" s="50"/>
      <c r="D33" s="50"/>
    </row>
    <row r="34" spans="2:4" x14ac:dyDescent="0.3">
      <c r="B34" s="14"/>
    </row>
    <row r="35" spans="2:4" x14ac:dyDescent="0.3">
      <c r="B35" s="55" t="s">
        <v>65</v>
      </c>
    </row>
    <row r="36" spans="2:4" ht="15" thickBot="1" x14ac:dyDescent="0.35">
      <c r="B36" s="56" t="s">
        <v>66</v>
      </c>
      <c r="C36" s="51">
        <v>14.14</v>
      </c>
      <c r="D36" s="52">
        <v>9.8000000000000007</v>
      </c>
    </row>
    <row r="37" spans="2:4" ht="15" thickTop="1" x14ac:dyDescent="0.3">
      <c r="B37" s="56"/>
      <c r="C37" s="96"/>
      <c r="D37" s="97"/>
    </row>
    <row r="38" spans="2:4" x14ac:dyDescent="0.3">
      <c r="B38" s="13" t="s">
        <v>67</v>
      </c>
      <c r="C38" s="96"/>
      <c r="D38" s="98"/>
    </row>
    <row r="39" spans="2:4" x14ac:dyDescent="0.3">
      <c r="B39" s="56" t="s">
        <v>139</v>
      </c>
      <c r="C39" s="99">
        <v>1397705724</v>
      </c>
      <c r="D39" s="100">
        <v>1777822246</v>
      </c>
    </row>
    <row r="40" spans="2:4" ht="27.6" x14ac:dyDescent="0.3">
      <c r="B40" s="56" t="s">
        <v>140</v>
      </c>
      <c r="C40" s="99">
        <v>-3386566</v>
      </c>
      <c r="D40" s="100">
        <v>-7387406</v>
      </c>
    </row>
    <row r="41" spans="2:4" ht="15" thickBot="1" x14ac:dyDescent="0.35">
      <c r="B41" s="13" t="s">
        <v>68</v>
      </c>
      <c r="C41" s="102">
        <f>C39+C40</f>
        <v>1394319158</v>
      </c>
      <c r="D41" s="102">
        <f>D39+D40</f>
        <v>1770434840</v>
      </c>
    </row>
    <row r="42" spans="2:4" x14ac:dyDescent="0.3">
      <c r="B42" s="13" t="s">
        <v>69</v>
      </c>
      <c r="C42" s="96">
        <f>C41+C32</f>
        <v>7746645688</v>
      </c>
      <c r="D42" s="96">
        <f>D41+D32</f>
        <v>6164813045</v>
      </c>
    </row>
    <row r="43" spans="2:4" x14ac:dyDescent="0.3">
      <c r="C43" s="101"/>
      <c r="D43" s="101"/>
    </row>
  </sheetData>
  <mergeCells count="2">
    <mergeCell ref="B4:D4"/>
    <mergeCell ref="C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90"/>
  <sheetViews>
    <sheetView topLeftCell="A24" zoomScale="80" zoomScaleNormal="80" workbookViewId="0">
      <selection activeCell="D40" sqref="D40"/>
    </sheetView>
  </sheetViews>
  <sheetFormatPr defaultRowHeight="14.4" x14ac:dyDescent="0.3"/>
  <cols>
    <col min="1" max="1" width="1.33203125" customWidth="1"/>
    <col min="2" max="2" width="52.88671875" customWidth="1"/>
    <col min="3" max="3" width="13.77734375" style="17" bestFit="1" customWidth="1"/>
    <col min="4" max="4" width="13.5546875" style="17" bestFit="1" customWidth="1"/>
    <col min="5" max="5" width="11" style="17" bestFit="1" customWidth="1"/>
    <col min="6" max="7" width="14.5546875" style="17" bestFit="1" customWidth="1"/>
    <col min="8" max="8" width="13.5546875" style="17" bestFit="1" customWidth="1"/>
    <col min="9" max="9" width="14.109375" style="17" bestFit="1" customWidth="1"/>
    <col min="10" max="10" width="14.5546875" style="17" bestFit="1" customWidth="1"/>
  </cols>
  <sheetData>
    <row r="1" spans="2:10" x14ac:dyDescent="0.3">
      <c r="B1" s="11" t="s">
        <v>45</v>
      </c>
    </row>
    <row r="2" spans="2:10" x14ac:dyDescent="0.3">
      <c r="B2" s="53" t="s">
        <v>165</v>
      </c>
    </row>
    <row r="4" spans="2:10" ht="28.8" customHeight="1" x14ac:dyDescent="0.3">
      <c r="B4" s="122" t="str">
        <f>INDEX!B7</f>
        <v>SITUAȚIA INDIVIDUALA  A MODIFICĂRILOR CAPITALURILOR PROPRII pentru anul incheiat la 31 decembrie 2023</v>
      </c>
      <c r="C4" s="122"/>
    </row>
    <row r="5" spans="2:10" x14ac:dyDescent="0.3">
      <c r="C5" s="61"/>
      <c r="D5" s="61"/>
      <c r="E5" s="61"/>
      <c r="F5" s="61"/>
      <c r="G5" s="61"/>
      <c r="H5" s="61"/>
      <c r="I5" s="61"/>
      <c r="J5" s="61"/>
    </row>
    <row r="6" spans="2:10" ht="55.8" thickBot="1" x14ac:dyDescent="0.35">
      <c r="B6" s="16"/>
      <c r="C6" s="118" t="s">
        <v>21</v>
      </c>
      <c r="D6" s="119" t="s">
        <v>135</v>
      </c>
      <c r="E6" s="119" t="s">
        <v>136</v>
      </c>
      <c r="F6" s="119" t="s">
        <v>81</v>
      </c>
      <c r="G6" s="119" t="s">
        <v>23</v>
      </c>
      <c r="H6" s="119" t="s">
        <v>82</v>
      </c>
      <c r="I6" s="119" t="s">
        <v>25</v>
      </c>
    </row>
    <row r="7" spans="2:10" ht="15" thickBot="1" x14ac:dyDescent="0.35">
      <c r="B7" s="13" t="s">
        <v>160</v>
      </c>
      <c r="C7" s="71">
        <v>4484594820</v>
      </c>
      <c r="D7" s="71">
        <v>1028872000</v>
      </c>
      <c r="E7" s="71">
        <v>45324243</v>
      </c>
      <c r="F7" s="71">
        <v>11065836447</v>
      </c>
      <c r="G7" s="107">
        <v>1017729953</v>
      </c>
      <c r="H7" s="71">
        <v>3983955768</v>
      </c>
      <c r="I7" s="71">
        <f>SUM(C7:H7)</f>
        <v>21626313231</v>
      </c>
    </row>
    <row r="8" spans="2:10" x14ac:dyDescent="0.3">
      <c r="B8" s="58" t="s">
        <v>70</v>
      </c>
      <c r="C8" s="62"/>
      <c r="D8" s="62"/>
      <c r="E8" s="62"/>
      <c r="F8" s="62"/>
      <c r="G8" s="63"/>
      <c r="H8" s="62"/>
      <c r="I8" s="62">
        <f>SUM(C8:H8)</f>
        <v>0</v>
      </c>
    </row>
    <row r="9" spans="2:10" x14ac:dyDescent="0.3">
      <c r="B9" s="13" t="s">
        <v>78</v>
      </c>
      <c r="C9" s="64">
        <v>0</v>
      </c>
      <c r="D9" s="64">
        <v>0</v>
      </c>
      <c r="E9" s="64">
        <v>0</v>
      </c>
      <c r="F9" s="64">
        <v>0</v>
      </c>
      <c r="G9" s="77">
        <v>0</v>
      </c>
      <c r="H9" s="66">
        <v>6352326530</v>
      </c>
      <c r="I9" s="62">
        <f>SUM(C9:H9)</f>
        <v>6352326530</v>
      </c>
    </row>
    <row r="10" spans="2:10" x14ac:dyDescent="0.3">
      <c r="B10" s="59" t="s">
        <v>67</v>
      </c>
      <c r="C10" s="64"/>
      <c r="D10" s="64"/>
      <c r="E10" s="64"/>
      <c r="G10" s="65"/>
      <c r="H10" s="66"/>
      <c r="I10" s="67"/>
    </row>
    <row r="11" spans="2:10" x14ac:dyDescent="0.3">
      <c r="B11" s="14" t="s">
        <v>139</v>
      </c>
      <c r="C11" s="77">
        <v>0</v>
      </c>
      <c r="D11" s="64">
        <v>0</v>
      </c>
      <c r="E11" s="64">
        <v>0</v>
      </c>
      <c r="F11" s="73">
        <v>1397705724</v>
      </c>
      <c r="G11" s="77">
        <v>0</v>
      </c>
      <c r="H11" s="104">
        <v>0</v>
      </c>
      <c r="I11" s="105">
        <f>SUM(C11:H11)</f>
        <v>1397705724</v>
      </c>
    </row>
    <row r="12" spans="2:10" ht="27.6" x14ac:dyDescent="0.3">
      <c r="B12" s="56" t="s">
        <v>140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104">
        <v>-3386566</v>
      </c>
      <c r="I12" s="105">
        <f>SUM(C12:H12)</f>
        <v>-3386566</v>
      </c>
    </row>
    <row r="13" spans="2:10" ht="15" thickBot="1" x14ac:dyDescent="0.35">
      <c r="B13" s="13" t="s">
        <v>68</v>
      </c>
      <c r="C13" s="68">
        <f>SUM(C11:C12)</f>
        <v>0</v>
      </c>
      <c r="D13" s="68">
        <f t="shared" ref="D13" si="0">SUM(D11:D12)</f>
        <v>0</v>
      </c>
      <c r="E13" s="68">
        <f>SUM(E11:E12)</f>
        <v>0</v>
      </c>
      <c r="F13" s="71">
        <f>SUM(F11:F12)</f>
        <v>1397705724</v>
      </c>
      <c r="G13" s="68">
        <f>SUM(G11:G12)</f>
        <v>0</v>
      </c>
      <c r="H13" s="71">
        <f>SUM(H11:H12)</f>
        <v>-3386566</v>
      </c>
      <c r="I13" s="71">
        <f>SUM(C13:H13)</f>
        <v>1394319158</v>
      </c>
    </row>
    <row r="14" spans="2:10" ht="15" thickBot="1" x14ac:dyDescent="0.35">
      <c r="B14" s="13" t="s">
        <v>79</v>
      </c>
      <c r="C14" s="69">
        <f>C9+C13</f>
        <v>0</v>
      </c>
      <c r="D14" s="69">
        <f t="shared" ref="D14" si="1">D9+D13</f>
        <v>0</v>
      </c>
      <c r="E14" s="69">
        <f>E9+E13</f>
        <v>0</v>
      </c>
      <c r="F14" s="71">
        <f>F9+F13</f>
        <v>1397705724</v>
      </c>
      <c r="G14" s="69">
        <f>G9+G13</f>
        <v>0</v>
      </c>
      <c r="H14" s="71">
        <f>H9+H13</f>
        <v>6348939964</v>
      </c>
      <c r="I14" s="71">
        <f>SUM(C14:H14)</f>
        <v>7746645688</v>
      </c>
    </row>
    <row r="15" spans="2:10" x14ac:dyDescent="0.3">
      <c r="B15" s="13"/>
      <c r="C15" s="73"/>
      <c r="D15" s="73"/>
      <c r="E15" s="73"/>
      <c r="F15" s="73"/>
      <c r="G15" s="34"/>
      <c r="H15" s="74"/>
      <c r="I15" s="67"/>
    </row>
    <row r="16" spans="2:10" x14ac:dyDescent="0.3">
      <c r="B16" s="58" t="s">
        <v>72</v>
      </c>
      <c r="C16" s="73"/>
      <c r="D16" s="73"/>
      <c r="E16" s="73"/>
      <c r="F16" s="73"/>
      <c r="G16" s="34"/>
      <c r="H16" s="73"/>
      <c r="I16" s="62"/>
    </row>
    <row r="17" spans="2:10" x14ac:dyDescent="0.3">
      <c r="B17" s="13" t="s">
        <v>73</v>
      </c>
      <c r="C17" s="73"/>
      <c r="D17" s="73"/>
      <c r="E17" s="73"/>
      <c r="F17" s="73"/>
      <c r="G17" s="34"/>
      <c r="H17" s="73"/>
      <c r="I17" s="62"/>
    </row>
    <row r="18" spans="2:10" x14ac:dyDescent="0.3">
      <c r="B18" s="14" t="s">
        <v>74</v>
      </c>
      <c r="C18" s="73">
        <v>0</v>
      </c>
      <c r="D18" s="73">
        <v>0</v>
      </c>
      <c r="E18" s="73">
        <v>0</v>
      </c>
      <c r="F18" s="73">
        <v>0</v>
      </c>
      <c r="G18" s="77">
        <v>0</v>
      </c>
      <c r="H18" s="73">
        <v>-4349388772</v>
      </c>
      <c r="I18" s="62">
        <f>SUM(C18:H18)</f>
        <v>-4349388772</v>
      </c>
    </row>
    <row r="19" spans="2:10" ht="15" thickBot="1" x14ac:dyDescent="0.35">
      <c r="B19" s="14" t="s">
        <v>80</v>
      </c>
      <c r="C19" s="69">
        <v>13430850</v>
      </c>
      <c r="D19" s="69">
        <v>0</v>
      </c>
      <c r="E19" s="69">
        <v>0</v>
      </c>
      <c r="F19" s="69">
        <v>0</v>
      </c>
      <c r="G19" s="68">
        <v>0</v>
      </c>
      <c r="H19" s="69">
        <v>0</v>
      </c>
      <c r="I19" s="71">
        <f>SUM(C19:H19)</f>
        <v>13430850</v>
      </c>
    </row>
    <row r="20" spans="2:10" ht="15" thickBot="1" x14ac:dyDescent="0.35">
      <c r="B20" s="13" t="s">
        <v>75</v>
      </c>
      <c r="C20" s="71">
        <f>C19+C18</f>
        <v>13430850</v>
      </c>
      <c r="D20" s="71">
        <v>0</v>
      </c>
      <c r="E20" s="71">
        <v>0</v>
      </c>
      <c r="F20" s="71">
        <f t="shared" ref="F20:I20" si="2">F19+F18</f>
        <v>0</v>
      </c>
      <c r="G20" s="71">
        <f t="shared" si="2"/>
        <v>0</v>
      </c>
      <c r="H20" s="71">
        <f t="shared" si="2"/>
        <v>-4349388772</v>
      </c>
      <c r="I20" s="71">
        <f t="shared" si="2"/>
        <v>-4335957922</v>
      </c>
    </row>
    <row r="21" spans="2:10" x14ac:dyDescent="0.3">
      <c r="B21" s="13"/>
      <c r="C21" s="62"/>
      <c r="D21" s="62"/>
      <c r="E21" s="62"/>
      <c r="F21" s="73"/>
      <c r="G21" s="34"/>
      <c r="H21" s="62"/>
      <c r="I21" s="62"/>
    </row>
    <row r="22" spans="2:10" x14ac:dyDescent="0.3">
      <c r="B22" s="58" t="s">
        <v>76</v>
      </c>
      <c r="C22" s="73"/>
      <c r="D22" s="73"/>
      <c r="E22" s="73"/>
      <c r="F22" s="73"/>
      <c r="G22" s="34"/>
      <c r="H22" s="73"/>
      <c r="I22" s="73"/>
    </row>
    <row r="23" spans="2:10" ht="28.2" thickBot="1" x14ac:dyDescent="0.35">
      <c r="B23" s="56" t="s">
        <v>77</v>
      </c>
      <c r="C23" s="73">
        <v>0</v>
      </c>
      <c r="D23" s="73">
        <v>0</v>
      </c>
      <c r="E23" s="73">
        <v>0</v>
      </c>
      <c r="F23" s="66">
        <v>-415729065</v>
      </c>
      <c r="G23" s="34">
        <v>0</v>
      </c>
      <c r="H23" s="73">
        <v>415729065</v>
      </c>
      <c r="I23" s="73">
        <f>SUM(C23:H23)</f>
        <v>0</v>
      </c>
    </row>
    <row r="24" spans="2:10" ht="15.6" thickTop="1" thickBot="1" x14ac:dyDescent="0.35">
      <c r="B24" s="13" t="s">
        <v>161</v>
      </c>
      <c r="C24" s="75">
        <f>C7+C14+C20+C23</f>
        <v>4498025670</v>
      </c>
      <c r="D24" s="75">
        <f t="shared" ref="D24" si="3">D7+D14+D20+D23</f>
        <v>1028872000</v>
      </c>
      <c r="E24" s="75">
        <f>E7+E14+E20+E23</f>
        <v>45324243</v>
      </c>
      <c r="F24" s="75">
        <f>F7+F14+F20+F23</f>
        <v>12047813106</v>
      </c>
      <c r="G24" s="75">
        <f>G7+G14+G20+G23</f>
        <v>1017729953</v>
      </c>
      <c r="H24" s="75">
        <f>H7+H14+H20+H23</f>
        <v>6399236025</v>
      </c>
      <c r="I24" s="75">
        <f>SUM(C24:H24)</f>
        <v>25037000997</v>
      </c>
    </row>
    <row r="25" spans="2:10" ht="15" thickTop="1" x14ac:dyDescent="0.3">
      <c r="C25" s="61"/>
      <c r="D25" s="61"/>
      <c r="E25" s="61"/>
      <c r="F25" s="61"/>
      <c r="G25" s="61"/>
      <c r="H25" s="61"/>
      <c r="I25" s="61"/>
      <c r="J25" s="61"/>
    </row>
    <row r="26" spans="2:10" x14ac:dyDescent="0.3">
      <c r="C26" s="61"/>
      <c r="D26" s="61"/>
      <c r="E26" s="61"/>
      <c r="F26" s="61"/>
      <c r="G26" s="61"/>
      <c r="H26" s="61"/>
      <c r="I26" s="61"/>
      <c r="J26" s="61"/>
    </row>
    <row r="27" spans="2:10" x14ac:dyDescent="0.3">
      <c r="C27" s="61"/>
      <c r="D27" s="61"/>
      <c r="E27" s="61"/>
      <c r="F27" s="61"/>
      <c r="G27" s="61"/>
      <c r="H27" s="61"/>
      <c r="I27" s="61"/>
      <c r="J27" s="61"/>
    </row>
    <row r="28" spans="2:10" ht="55.8" thickBot="1" x14ac:dyDescent="0.35">
      <c r="B28" s="16"/>
      <c r="C28" s="108" t="s">
        <v>21</v>
      </c>
      <c r="D28" s="109" t="s">
        <v>135</v>
      </c>
      <c r="E28" s="109" t="s">
        <v>142</v>
      </c>
      <c r="F28" s="109" t="s">
        <v>136</v>
      </c>
      <c r="G28" s="109" t="s">
        <v>81</v>
      </c>
      <c r="H28" s="109" t="s">
        <v>23</v>
      </c>
      <c r="I28" s="109" t="s">
        <v>82</v>
      </c>
      <c r="J28" s="109" t="s">
        <v>25</v>
      </c>
    </row>
    <row r="29" spans="2:10" ht="15.6" thickTop="1" thickBot="1" x14ac:dyDescent="0.35">
      <c r="B29" s="13" t="s">
        <v>162</v>
      </c>
      <c r="C29" s="108">
        <v>4484474670</v>
      </c>
      <c r="D29" s="108">
        <v>1028872000</v>
      </c>
      <c r="E29" s="108">
        <v>120150</v>
      </c>
      <c r="F29" s="108">
        <v>45324243</v>
      </c>
      <c r="G29" s="108">
        <v>9654525446</v>
      </c>
      <c r="H29" s="109">
        <v>953988722</v>
      </c>
      <c r="I29" s="108">
        <v>2985601103</v>
      </c>
      <c r="J29" s="108">
        <f>SUM(C29:I29)</f>
        <v>19152906334</v>
      </c>
    </row>
    <row r="30" spans="2:10" ht="15" thickTop="1" x14ac:dyDescent="0.3">
      <c r="B30" s="58" t="s">
        <v>70</v>
      </c>
      <c r="C30" s="62"/>
      <c r="D30" s="62"/>
      <c r="E30" s="62"/>
      <c r="F30" s="62"/>
      <c r="G30" s="62"/>
      <c r="H30" s="63"/>
      <c r="I30" s="62"/>
      <c r="J30" s="62"/>
    </row>
    <row r="31" spans="2:10" ht="15" thickBot="1" x14ac:dyDescent="0.35">
      <c r="B31" s="13" t="s">
        <v>71</v>
      </c>
      <c r="C31" s="68">
        <v>0</v>
      </c>
      <c r="D31" s="68"/>
      <c r="E31" s="68"/>
      <c r="F31" s="68"/>
      <c r="G31" s="68">
        <v>0</v>
      </c>
      <c r="H31" s="68">
        <v>0</v>
      </c>
      <c r="I31" s="70">
        <v>4394378205</v>
      </c>
      <c r="J31" s="72">
        <f>SUM(C31:I31)</f>
        <v>4394378205</v>
      </c>
    </row>
    <row r="32" spans="2:10" x14ac:dyDescent="0.3">
      <c r="B32" s="13" t="s">
        <v>67</v>
      </c>
      <c r="C32" s="64"/>
      <c r="D32" s="64"/>
      <c r="E32" s="64"/>
      <c r="F32" s="64"/>
      <c r="G32" s="64"/>
      <c r="H32" s="64"/>
      <c r="I32" s="66"/>
      <c r="J32" s="67"/>
    </row>
    <row r="33" spans="2:10" x14ac:dyDescent="0.3">
      <c r="B33" s="14" t="s">
        <v>139</v>
      </c>
      <c r="C33" s="64"/>
      <c r="D33" s="64"/>
      <c r="E33" s="64"/>
      <c r="F33" s="64"/>
      <c r="G33" s="73">
        <v>1777822246</v>
      </c>
      <c r="H33" s="103"/>
      <c r="I33" s="103"/>
      <c r="J33" s="67">
        <f t="shared" ref="J33:J41" si="4">SUM(C33:I33)</f>
        <v>1777822246</v>
      </c>
    </row>
    <row r="34" spans="2:10" ht="27.6" x14ac:dyDescent="0.3">
      <c r="B34" s="56" t="s">
        <v>140</v>
      </c>
      <c r="C34" s="64"/>
      <c r="D34" s="64"/>
      <c r="E34" s="64"/>
      <c r="F34" s="64"/>
      <c r="G34" s="103"/>
      <c r="H34" s="103"/>
      <c r="I34" s="73">
        <v>-7387406</v>
      </c>
      <c r="J34" s="67">
        <f t="shared" si="4"/>
        <v>-7387406</v>
      </c>
    </row>
    <row r="35" spans="2:10" ht="15" thickBot="1" x14ac:dyDescent="0.35">
      <c r="B35" s="13" t="s">
        <v>68</v>
      </c>
      <c r="C35" s="71">
        <f>C33+C34</f>
        <v>0</v>
      </c>
      <c r="D35" s="71">
        <f t="shared" ref="D35:I35" si="5">D33+D34</f>
        <v>0</v>
      </c>
      <c r="E35" s="71">
        <f t="shared" si="5"/>
        <v>0</v>
      </c>
      <c r="F35" s="71">
        <f t="shared" si="5"/>
        <v>0</v>
      </c>
      <c r="G35" s="71">
        <f t="shared" si="5"/>
        <v>1777822246</v>
      </c>
      <c r="H35" s="71">
        <f t="shared" si="5"/>
        <v>0</v>
      </c>
      <c r="I35" s="71">
        <f t="shared" si="5"/>
        <v>-7387406</v>
      </c>
      <c r="J35" s="72">
        <f t="shared" si="4"/>
        <v>1770434840</v>
      </c>
    </row>
    <row r="36" spans="2:10" x14ac:dyDescent="0.3">
      <c r="B36" s="13" t="s">
        <v>79</v>
      </c>
      <c r="C36" s="62">
        <f>C31+C35</f>
        <v>0</v>
      </c>
      <c r="D36" s="62">
        <f t="shared" ref="D36:I36" si="6">D31+D35</f>
        <v>0</v>
      </c>
      <c r="E36" s="62">
        <f t="shared" si="6"/>
        <v>0</v>
      </c>
      <c r="F36" s="62">
        <f t="shared" si="6"/>
        <v>0</v>
      </c>
      <c r="G36" s="62">
        <f t="shared" si="6"/>
        <v>1777822246</v>
      </c>
      <c r="H36" s="62">
        <f t="shared" si="6"/>
        <v>0</v>
      </c>
      <c r="I36" s="62">
        <f t="shared" si="6"/>
        <v>4386990799</v>
      </c>
      <c r="J36" s="62">
        <f t="shared" si="4"/>
        <v>6164813045</v>
      </c>
    </row>
    <row r="37" spans="2:10" x14ac:dyDescent="0.3">
      <c r="B37" s="13"/>
      <c r="C37" s="62"/>
      <c r="D37" s="62"/>
      <c r="E37" s="62"/>
      <c r="F37" s="62"/>
      <c r="G37" s="62"/>
      <c r="H37" s="63"/>
      <c r="I37" s="74"/>
      <c r="J37" s="62"/>
    </row>
    <row r="38" spans="2:10" x14ac:dyDescent="0.3">
      <c r="B38" s="58" t="s">
        <v>72</v>
      </c>
      <c r="C38" s="62"/>
      <c r="D38" s="62"/>
      <c r="E38" s="62"/>
      <c r="F38" s="62"/>
      <c r="G38" s="62"/>
      <c r="H38" s="63"/>
      <c r="I38" s="74"/>
      <c r="J38" s="62"/>
    </row>
    <row r="39" spans="2:10" x14ac:dyDescent="0.3">
      <c r="B39" s="13" t="s">
        <v>73</v>
      </c>
      <c r="C39" s="62"/>
      <c r="D39" s="62"/>
      <c r="E39" s="62"/>
      <c r="F39" s="62"/>
      <c r="G39" s="62"/>
      <c r="H39" s="63"/>
      <c r="I39" s="74"/>
      <c r="J39" s="62"/>
    </row>
    <row r="40" spans="2:10" x14ac:dyDescent="0.3">
      <c r="B40" s="14" t="s">
        <v>74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4">
        <v>-3830945832</v>
      </c>
      <c r="J40" s="62">
        <f t="shared" si="4"/>
        <v>-3830945832</v>
      </c>
    </row>
    <row r="41" spans="2:10" x14ac:dyDescent="0.3">
      <c r="B41" s="14" t="s">
        <v>80</v>
      </c>
      <c r="C41" s="106">
        <v>120150</v>
      </c>
      <c r="D41" s="106">
        <v>0</v>
      </c>
      <c r="E41" s="106">
        <v>-120150</v>
      </c>
      <c r="F41" s="106">
        <v>0</v>
      </c>
      <c r="G41" s="106">
        <v>0</v>
      </c>
      <c r="H41" s="106">
        <v>0</v>
      </c>
      <c r="I41" s="104">
        <v>0</v>
      </c>
      <c r="J41" s="62">
        <f t="shared" si="4"/>
        <v>0</v>
      </c>
    </row>
    <row r="42" spans="2:10" ht="15" thickBot="1" x14ac:dyDescent="0.35">
      <c r="B42" s="13" t="s">
        <v>75</v>
      </c>
      <c r="C42" s="71">
        <f>C40+C41</f>
        <v>120150</v>
      </c>
      <c r="D42" s="71">
        <f t="shared" ref="D42:I42" si="7">D40+D41</f>
        <v>0</v>
      </c>
      <c r="E42" s="71">
        <f t="shared" si="7"/>
        <v>-120150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-3830945832</v>
      </c>
      <c r="J42" s="71">
        <f>SUM(C42:I42)</f>
        <v>-3830945832</v>
      </c>
    </row>
    <row r="43" spans="2:10" x14ac:dyDescent="0.3">
      <c r="B43" s="13"/>
      <c r="C43" s="62"/>
      <c r="D43" s="62"/>
      <c r="E43" s="62"/>
      <c r="F43" s="62"/>
      <c r="G43" s="62"/>
      <c r="H43" s="63"/>
      <c r="I43" s="74"/>
      <c r="J43" s="67"/>
    </row>
    <row r="44" spans="2:10" x14ac:dyDescent="0.3">
      <c r="B44" s="58" t="s">
        <v>76</v>
      </c>
      <c r="C44" s="73"/>
      <c r="D44" s="73"/>
      <c r="E44" s="73"/>
      <c r="F44" s="73"/>
      <c r="G44" s="73"/>
      <c r="H44" s="34"/>
      <c r="I44" s="73"/>
      <c r="J44" s="73"/>
    </row>
    <row r="45" spans="2:10" x14ac:dyDescent="0.3">
      <c r="B45" s="14" t="s">
        <v>143</v>
      </c>
      <c r="C45" s="73">
        <v>0</v>
      </c>
      <c r="D45" s="73">
        <v>0</v>
      </c>
      <c r="E45" s="73">
        <v>0</v>
      </c>
      <c r="F45" s="73">
        <v>0</v>
      </c>
      <c r="G45" s="66">
        <v>0</v>
      </c>
      <c r="H45" s="34">
        <v>63741231</v>
      </c>
      <c r="I45" s="73">
        <v>-63741231</v>
      </c>
      <c r="J45" s="73">
        <f t="shared" ref="J45:J47" si="8">SUM(C45:I45)</f>
        <v>0</v>
      </c>
    </row>
    <row r="46" spans="2:10" ht="27.6" x14ac:dyDescent="0.3">
      <c r="B46" s="56" t="s">
        <v>144</v>
      </c>
      <c r="C46" s="73">
        <v>0</v>
      </c>
      <c r="D46" s="73">
        <v>0</v>
      </c>
      <c r="E46" s="73">
        <v>0</v>
      </c>
      <c r="F46" s="73">
        <v>0</v>
      </c>
      <c r="G46" s="66">
        <v>-366511245</v>
      </c>
      <c r="H46" s="34" t="s">
        <v>141</v>
      </c>
      <c r="I46" s="73">
        <v>366511245</v>
      </c>
      <c r="J46" s="73">
        <f t="shared" si="8"/>
        <v>0</v>
      </c>
    </row>
    <row r="47" spans="2:10" ht="15" thickBot="1" x14ac:dyDescent="0.35">
      <c r="B47" s="14" t="s">
        <v>145</v>
      </c>
      <c r="C47" s="73"/>
      <c r="D47" s="73"/>
      <c r="E47" s="73"/>
      <c r="F47" s="73"/>
      <c r="G47" s="66"/>
      <c r="H47" s="34"/>
      <c r="I47" s="73">
        <v>139539683</v>
      </c>
      <c r="J47" s="62">
        <f t="shared" si="8"/>
        <v>139539683</v>
      </c>
    </row>
    <row r="48" spans="2:10" ht="15.6" thickTop="1" thickBot="1" x14ac:dyDescent="0.35">
      <c r="B48" s="13" t="s">
        <v>163</v>
      </c>
      <c r="C48" s="76">
        <f>C29+C36+C42+SUM(C45:C47)</f>
        <v>4484594820</v>
      </c>
      <c r="D48" s="76">
        <f t="shared" ref="D48:H48" si="9">D29+D36+D42+SUM(D45:D47)</f>
        <v>1028872000</v>
      </c>
      <c r="E48" s="76">
        <f t="shared" si="9"/>
        <v>0</v>
      </c>
      <c r="F48" s="76">
        <f t="shared" si="9"/>
        <v>45324243</v>
      </c>
      <c r="G48" s="76">
        <f t="shared" si="9"/>
        <v>11065836447</v>
      </c>
      <c r="H48" s="76">
        <f t="shared" si="9"/>
        <v>1017729953</v>
      </c>
      <c r="I48" s="76">
        <f>ROUND(I29+I36+I42+SUM(I45:I47),0)+1</f>
        <v>3983955768</v>
      </c>
      <c r="J48" s="76">
        <f>SUM(C48:I48)</f>
        <v>21626313231</v>
      </c>
    </row>
    <row r="49" spans="2:10" ht="15" thickTop="1" x14ac:dyDescent="0.3">
      <c r="B49" s="60"/>
      <c r="C49" s="61"/>
      <c r="D49" s="61"/>
      <c r="E49" s="61"/>
      <c r="F49" s="61"/>
      <c r="G49" s="61"/>
      <c r="H49" s="61"/>
      <c r="I49" s="61"/>
      <c r="J49" s="61"/>
    </row>
    <row r="50" spans="2:10" x14ac:dyDescent="0.3">
      <c r="B50" s="60"/>
      <c r="C50" s="61"/>
      <c r="D50" s="61"/>
      <c r="E50" s="61"/>
      <c r="F50" s="61"/>
      <c r="G50" s="61"/>
      <c r="H50" s="61"/>
      <c r="I50" s="61"/>
      <c r="J50" s="61"/>
    </row>
    <row r="51" spans="2:10" x14ac:dyDescent="0.3">
      <c r="B51" s="60"/>
      <c r="C51" s="61"/>
      <c r="D51" s="61"/>
      <c r="E51" s="61"/>
      <c r="F51" s="61"/>
      <c r="G51" s="61"/>
      <c r="H51" s="61"/>
      <c r="I51" s="61"/>
      <c r="J51" s="61"/>
    </row>
    <row r="52" spans="2:10" ht="28.2" customHeight="1" x14ac:dyDescent="0.3"/>
    <row r="70" spans="3:10" x14ac:dyDescent="0.3">
      <c r="C70" s="61"/>
      <c r="D70" s="61"/>
      <c r="E70" s="61"/>
      <c r="F70" s="61"/>
      <c r="G70" s="61"/>
      <c r="H70" s="61"/>
      <c r="I70" s="61"/>
      <c r="J70" s="61"/>
    </row>
    <row r="71" spans="3:10" x14ac:dyDescent="0.3">
      <c r="C71" s="61"/>
      <c r="D71" s="61"/>
      <c r="E71" s="61"/>
      <c r="F71" s="61"/>
      <c r="G71" s="61"/>
      <c r="H71" s="61"/>
      <c r="I71" s="61"/>
      <c r="J71" s="61"/>
    </row>
    <row r="72" spans="3:10" x14ac:dyDescent="0.3">
      <c r="C72" s="61"/>
      <c r="D72" s="61"/>
      <c r="E72" s="61"/>
      <c r="F72" s="61"/>
      <c r="G72" s="61"/>
      <c r="H72" s="61"/>
      <c r="I72" s="61"/>
      <c r="J72" s="61"/>
    </row>
    <row r="73" spans="3:10" x14ac:dyDescent="0.3">
      <c r="C73" s="61"/>
      <c r="D73" s="61"/>
      <c r="E73" s="61"/>
      <c r="F73" s="61"/>
      <c r="G73" s="61"/>
      <c r="H73" s="61"/>
      <c r="I73" s="61"/>
      <c r="J73" s="61"/>
    </row>
    <row r="74" spans="3:10" x14ac:dyDescent="0.3">
      <c r="C74" s="61"/>
      <c r="D74" s="61"/>
      <c r="E74" s="61"/>
      <c r="F74" s="61"/>
      <c r="G74" s="61"/>
      <c r="H74" s="61"/>
      <c r="I74" s="61"/>
      <c r="J74" s="61"/>
    </row>
    <row r="75" spans="3:10" x14ac:dyDescent="0.3">
      <c r="C75" s="61"/>
      <c r="D75" s="61"/>
      <c r="E75" s="61"/>
      <c r="F75" s="61"/>
      <c r="G75" s="61"/>
      <c r="H75" s="61"/>
      <c r="I75" s="61"/>
      <c r="J75" s="61"/>
    </row>
    <row r="76" spans="3:10" x14ac:dyDescent="0.3">
      <c r="C76" s="61"/>
      <c r="D76" s="61"/>
      <c r="E76" s="61"/>
      <c r="F76" s="61"/>
      <c r="G76" s="61"/>
      <c r="H76" s="61"/>
      <c r="I76" s="61"/>
      <c r="J76" s="61"/>
    </row>
    <row r="77" spans="3:10" x14ac:dyDescent="0.3">
      <c r="C77" s="61"/>
      <c r="D77" s="61"/>
      <c r="E77" s="61"/>
      <c r="F77" s="61"/>
      <c r="G77" s="61"/>
      <c r="H77" s="61"/>
      <c r="I77" s="61"/>
      <c r="J77" s="61"/>
    </row>
    <row r="78" spans="3:10" x14ac:dyDescent="0.3">
      <c r="C78" s="61"/>
      <c r="D78" s="61"/>
      <c r="E78" s="61"/>
      <c r="F78" s="61"/>
      <c r="G78" s="61"/>
      <c r="H78" s="61"/>
      <c r="I78" s="61"/>
      <c r="J78" s="61"/>
    </row>
    <row r="79" spans="3:10" x14ac:dyDescent="0.3">
      <c r="C79" s="61"/>
      <c r="D79" s="61"/>
      <c r="E79" s="61"/>
      <c r="F79" s="61"/>
      <c r="G79" s="61"/>
      <c r="H79" s="61"/>
      <c r="I79" s="61"/>
      <c r="J79" s="61"/>
    </row>
    <row r="80" spans="3:10" x14ac:dyDescent="0.3">
      <c r="C80" s="61"/>
      <c r="D80" s="61"/>
      <c r="E80" s="61"/>
      <c r="F80" s="61"/>
      <c r="G80" s="61"/>
      <c r="H80" s="61"/>
      <c r="I80" s="61"/>
      <c r="J80" s="61"/>
    </row>
    <row r="81" spans="3:10" x14ac:dyDescent="0.3">
      <c r="C81" s="61"/>
      <c r="D81" s="61"/>
      <c r="E81" s="61"/>
      <c r="F81" s="61"/>
      <c r="G81" s="61"/>
      <c r="H81" s="61"/>
      <c r="I81" s="61"/>
      <c r="J81" s="61"/>
    </row>
    <row r="82" spans="3:10" x14ac:dyDescent="0.3">
      <c r="C82" s="61"/>
      <c r="D82" s="61"/>
      <c r="E82" s="61"/>
      <c r="F82" s="61"/>
      <c r="G82" s="61"/>
      <c r="H82" s="61"/>
      <c r="I82" s="61"/>
      <c r="J82" s="61"/>
    </row>
    <row r="83" spans="3:10" x14ac:dyDescent="0.3">
      <c r="C83" s="61"/>
      <c r="D83" s="61"/>
      <c r="E83" s="61"/>
      <c r="F83" s="61"/>
      <c r="G83" s="61"/>
      <c r="H83" s="61"/>
      <c r="I83" s="61"/>
      <c r="J83" s="61"/>
    </row>
    <row r="84" spans="3:10" x14ac:dyDescent="0.3">
      <c r="C84" s="61"/>
      <c r="D84" s="61"/>
      <c r="E84" s="61"/>
      <c r="F84" s="61"/>
      <c r="G84" s="61"/>
      <c r="H84" s="61"/>
      <c r="I84" s="61"/>
      <c r="J84" s="61"/>
    </row>
    <row r="85" spans="3:10" x14ac:dyDescent="0.3">
      <c r="C85" s="61"/>
      <c r="D85" s="61"/>
      <c r="E85" s="61"/>
      <c r="F85" s="61"/>
      <c r="G85" s="61"/>
      <c r="H85" s="61"/>
      <c r="I85" s="61"/>
      <c r="J85" s="61"/>
    </row>
    <row r="86" spans="3:10" x14ac:dyDescent="0.3">
      <c r="C86" s="61"/>
      <c r="D86" s="61"/>
      <c r="E86" s="61"/>
      <c r="F86" s="61"/>
      <c r="G86" s="61"/>
      <c r="H86" s="61"/>
      <c r="I86" s="61"/>
      <c r="J86" s="61"/>
    </row>
    <row r="87" spans="3:10" x14ac:dyDescent="0.3">
      <c r="C87" s="61"/>
      <c r="D87" s="61"/>
      <c r="E87" s="61"/>
      <c r="F87" s="61"/>
      <c r="G87" s="61"/>
      <c r="H87" s="61"/>
      <c r="I87" s="61"/>
      <c r="J87" s="61"/>
    </row>
    <row r="88" spans="3:10" x14ac:dyDescent="0.3">
      <c r="C88" s="61"/>
      <c r="D88" s="61"/>
      <c r="E88" s="61"/>
      <c r="F88" s="61"/>
      <c r="G88" s="61"/>
      <c r="H88" s="61"/>
      <c r="I88" s="61"/>
      <c r="J88" s="61"/>
    </row>
    <row r="89" spans="3:10" x14ac:dyDescent="0.3">
      <c r="C89" s="61"/>
      <c r="D89" s="61"/>
      <c r="E89" s="61"/>
      <c r="F89" s="61"/>
      <c r="G89" s="61"/>
      <c r="H89" s="61"/>
      <c r="I89" s="61"/>
      <c r="J89" s="61"/>
    </row>
    <row r="90" spans="3:10" x14ac:dyDescent="0.3">
      <c r="C90" s="61"/>
      <c r="D90" s="61"/>
      <c r="E90" s="61"/>
      <c r="F90" s="61"/>
      <c r="G90" s="61"/>
      <c r="H90" s="61"/>
      <c r="I90" s="61"/>
      <c r="J90" s="61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66"/>
  <sheetViews>
    <sheetView zoomScale="80" zoomScaleNormal="80" workbookViewId="0">
      <selection activeCell="D18" sqref="D18"/>
    </sheetView>
  </sheetViews>
  <sheetFormatPr defaultRowHeight="14.4" x14ac:dyDescent="0.3"/>
  <cols>
    <col min="1" max="1" width="1.88671875" customWidth="1"/>
    <col min="2" max="2" width="72" bestFit="1" customWidth="1"/>
    <col min="3" max="3" width="16.77734375" customWidth="1"/>
    <col min="4" max="4" width="16.44140625" customWidth="1"/>
    <col min="6" max="6" width="47.44140625" bestFit="1" customWidth="1"/>
    <col min="7" max="8" width="12.6640625" bestFit="1" customWidth="1"/>
  </cols>
  <sheetData>
    <row r="1" spans="2:8" x14ac:dyDescent="0.3">
      <c r="B1" s="11" t="s">
        <v>45</v>
      </c>
    </row>
    <row r="2" spans="2:8" x14ac:dyDescent="0.3">
      <c r="B2" s="53" t="s">
        <v>165</v>
      </c>
    </row>
    <row r="4" spans="2:8" ht="29.4" customHeight="1" x14ac:dyDescent="0.3">
      <c r="B4" s="120" t="str">
        <f>INDEX!B8</f>
        <v xml:space="preserve">SITUAȚIA INDIVIDUALA A FLUXURILOR DE NUMERAR pentru anul incheiat la 31 decembrie 2023 </v>
      </c>
      <c r="C4" s="120"/>
      <c r="D4" s="120"/>
    </row>
    <row r="5" spans="2:8" ht="15" thickBot="1" x14ac:dyDescent="0.35"/>
    <row r="6" spans="2:8" ht="15.6" thickTop="1" thickBot="1" x14ac:dyDescent="0.35">
      <c r="B6" s="16"/>
      <c r="C6" s="123" t="s">
        <v>156</v>
      </c>
      <c r="D6" s="123"/>
    </row>
    <row r="7" spans="2:8" ht="13.8" customHeight="1" thickTop="1" thickBot="1" x14ac:dyDescent="0.35">
      <c r="B7" s="9"/>
      <c r="C7" s="117" t="s">
        <v>158</v>
      </c>
      <c r="D7" s="117" t="s">
        <v>159</v>
      </c>
    </row>
    <row r="8" spans="2:8" x14ac:dyDescent="0.3">
      <c r="B8" s="7" t="s">
        <v>83</v>
      </c>
      <c r="C8" s="78"/>
      <c r="D8" s="78"/>
    </row>
    <row r="9" spans="2:8" x14ac:dyDescent="0.3">
      <c r="B9" s="7"/>
      <c r="C9" s="78"/>
      <c r="D9" s="78"/>
    </row>
    <row r="10" spans="2:8" x14ac:dyDescent="0.3">
      <c r="B10" s="9" t="s">
        <v>64</v>
      </c>
      <c r="C10" s="39">
        <v>6352326530</v>
      </c>
      <c r="D10" s="40">
        <v>4394378205</v>
      </c>
      <c r="G10" s="110"/>
      <c r="H10" s="110"/>
    </row>
    <row r="11" spans="2:8" x14ac:dyDescent="0.3">
      <c r="B11" s="7"/>
      <c r="C11" s="81"/>
      <c r="D11" s="82"/>
    </row>
    <row r="12" spans="2:8" x14ac:dyDescent="0.3">
      <c r="B12" s="111" t="s">
        <v>84</v>
      </c>
      <c r="C12" s="80"/>
      <c r="D12" s="20"/>
    </row>
    <row r="13" spans="2:8" x14ac:dyDescent="0.3">
      <c r="B13" s="9" t="s">
        <v>85</v>
      </c>
      <c r="C13" s="39">
        <v>792039844</v>
      </c>
      <c r="D13" s="40">
        <v>739145516</v>
      </c>
      <c r="G13" s="110"/>
      <c r="H13" s="110"/>
    </row>
    <row r="14" spans="2:8" x14ac:dyDescent="0.3">
      <c r="B14" s="9" t="s">
        <v>86</v>
      </c>
      <c r="C14" s="39">
        <v>3313585</v>
      </c>
      <c r="D14" s="40">
        <v>1707085</v>
      </c>
      <c r="G14" s="110"/>
      <c r="H14" s="110"/>
    </row>
    <row r="15" spans="2:8" x14ac:dyDescent="0.3">
      <c r="B15" s="9" t="s">
        <v>146</v>
      </c>
      <c r="C15" s="39">
        <v>235752798</v>
      </c>
      <c r="D15" s="40">
        <v>145862852</v>
      </c>
      <c r="G15" s="110"/>
      <c r="H15" s="110"/>
    </row>
    <row r="16" spans="2:8" x14ac:dyDescent="0.3">
      <c r="B16" s="9" t="s">
        <v>147</v>
      </c>
      <c r="C16" s="39">
        <v>-6474015</v>
      </c>
      <c r="D16" s="40">
        <v>-15017845</v>
      </c>
      <c r="G16" s="110"/>
      <c r="H16" s="110"/>
    </row>
    <row r="17" spans="2:8" x14ac:dyDescent="0.3">
      <c r="B17" s="9" t="s">
        <v>55</v>
      </c>
      <c r="C17" s="39">
        <v>79782093</v>
      </c>
      <c r="D17" s="40">
        <v>43153771</v>
      </c>
      <c r="G17" s="110"/>
      <c r="H17" s="110"/>
    </row>
    <row r="18" spans="2:8" x14ac:dyDescent="0.3">
      <c r="B18" s="9" t="s">
        <v>148</v>
      </c>
      <c r="C18" s="39">
        <v>4638419</v>
      </c>
      <c r="D18" s="40">
        <v>638465</v>
      </c>
      <c r="G18" s="110"/>
      <c r="H18" s="110"/>
    </row>
    <row r="19" spans="2:8" x14ac:dyDescent="0.3">
      <c r="B19" s="9" t="s">
        <v>87</v>
      </c>
      <c r="C19" s="39">
        <v>5240043</v>
      </c>
      <c r="D19" s="40">
        <v>1820983</v>
      </c>
      <c r="G19" s="110"/>
      <c r="H19" s="110"/>
    </row>
    <row r="20" spans="2:8" x14ac:dyDescent="0.3">
      <c r="B20" s="9" t="s">
        <v>149</v>
      </c>
      <c r="C20" s="39">
        <v>141802</v>
      </c>
      <c r="D20" s="40">
        <v>226895</v>
      </c>
      <c r="G20" s="110"/>
      <c r="H20" s="110"/>
    </row>
    <row r="21" spans="2:8" x14ac:dyDescent="0.3">
      <c r="B21" s="9" t="s">
        <v>88</v>
      </c>
      <c r="C21" s="39">
        <v>-301626374</v>
      </c>
      <c r="D21" s="40">
        <v>-250288843</v>
      </c>
      <c r="G21" s="110"/>
      <c r="H21" s="110"/>
    </row>
    <row r="22" spans="2:8" x14ac:dyDescent="0.3">
      <c r="B22" s="9" t="s">
        <v>89</v>
      </c>
      <c r="C22" s="39">
        <v>25406574</v>
      </c>
      <c r="D22" s="40">
        <v>9510806</v>
      </c>
      <c r="G22" s="110"/>
      <c r="H22" s="110"/>
    </row>
    <row r="23" spans="2:8" x14ac:dyDescent="0.3">
      <c r="B23" s="9" t="s">
        <v>63</v>
      </c>
      <c r="C23" s="39">
        <v>1090622033</v>
      </c>
      <c r="D23" s="40">
        <v>741605946</v>
      </c>
      <c r="G23" s="110"/>
      <c r="H23" s="110"/>
    </row>
    <row r="24" spans="2:8" ht="15" thickBot="1" x14ac:dyDescent="0.35">
      <c r="B24" s="16"/>
      <c r="C24" s="83">
        <f>SUM(C10:C23)</f>
        <v>8281163332</v>
      </c>
      <c r="D24" s="83">
        <f>SUM(D10:D23)</f>
        <v>5812743836</v>
      </c>
    </row>
    <row r="25" spans="2:8" ht="15" thickTop="1" x14ac:dyDescent="0.3">
      <c r="B25" s="111" t="s">
        <v>90</v>
      </c>
      <c r="C25" s="85"/>
      <c r="D25" s="86"/>
    </row>
    <row r="26" spans="2:8" x14ac:dyDescent="0.3">
      <c r="B26" s="37" t="s">
        <v>12</v>
      </c>
      <c r="C26" s="39">
        <v>-1779530612</v>
      </c>
      <c r="D26" s="40">
        <v>-712346164</v>
      </c>
    </row>
    <row r="27" spans="2:8" x14ac:dyDescent="0.3">
      <c r="B27" s="37" t="s">
        <v>11</v>
      </c>
      <c r="C27" s="39">
        <v>-1690157</v>
      </c>
      <c r="D27" s="40">
        <v>-7576560</v>
      </c>
    </row>
    <row r="28" spans="2:8" x14ac:dyDescent="0.3">
      <c r="B28" s="37" t="s">
        <v>15</v>
      </c>
      <c r="C28" s="39">
        <v>0</v>
      </c>
      <c r="D28" s="40">
        <v>-90800000</v>
      </c>
    </row>
    <row r="29" spans="2:8" x14ac:dyDescent="0.3">
      <c r="B29" s="37" t="s">
        <v>91</v>
      </c>
      <c r="C29" s="39">
        <v>13241693</v>
      </c>
      <c r="D29" s="40">
        <v>-39911831</v>
      </c>
    </row>
    <row r="30" spans="2:8" x14ac:dyDescent="0.3">
      <c r="B30" s="37" t="s">
        <v>34</v>
      </c>
      <c r="C30" s="39">
        <v>119848018</v>
      </c>
      <c r="D30" s="40">
        <v>92627066</v>
      </c>
    </row>
    <row r="31" spans="2:8" x14ac:dyDescent="0.3">
      <c r="B31" s="37" t="s">
        <v>30</v>
      </c>
      <c r="C31" s="39">
        <v>-4658800</v>
      </c>
      <c r="D31" s="40">
        <v>-5672318</v>
      </c>
    </row>
    <row r="32" spans="2:8" x14ac:dyDescent="0.3">
      <c r="B32" s="37" t="s">
        <v>32</v>
      </c>
      <c r="C32" s="39">
        <v>-2220633</v>
      </c>
      <c r="D32" s="40">
        <v>319318</v>
      </c>
    </row>
    <row r="33" spans="2:4" x14ac:dyDescent="0.3">
      <c r="B33" s="9" t="s">
        <v>33</v>
      </c>
      <c r="C33" s="39">
        <v>55033233</v>
      </c>
      <c r="D33" s="40">
        <v>192370417</v>
      </c>
    </row>
    <row r="34" spans="2:4" ht="15" thickBot="1" x14ac:dyDescent="0.35">
      <c r="B34" s="37" t="s">
        <v>35</v>
      </c>
      <c r="C34" s="49">
        <v>-58584775</v>
      </c>
      <c r="D34" s="41">
        <v>-165575624</v>
      </c>
    </row>
    <row r="35" spans="2:4" ht="15.6" thickTop="1" thickBot="1" x14ac:dyDescent="0.35">
      <c r="B35" s="78" t="s">
        <v>92</v>
      </c>
      <c r="C35" s="83">
        <f>SUM(C24:C34)</f>
        <v>6622601299</v>
      </c>
      <c r="D35" s="83">
        <f>SUM(D24:D34)</f>
        <v>5076178140</v>
      </c>
    </row>
    <row r="36" spans="2:4" ht="15" thickTop="1" x14ac:dyDescent="0.3">
      <c r="B36" s="6"/>
      <c r="C36" s="87"/>
      <c r="D36" s="82"/>
    </row>
    <row r="37" spans="2:4" x14ac:dyDescent="0.3">
      <c r="B37" s="9" t="s">
        <v>93</v>
      </c>
      <c r="C37" s="39">
        <v>-15193345</v>
      </c>
      <c r="D37" s="40">
        <v>-2266284</v>
      </c>
    </row>
    <row r="38" spans="2:4" ht="15" thickBot="1" x14ac:dyDescent="0.35">
      <c r="B38" s="9" t="s">
        <v>94</v>
      </c>
      <c r="C38" s="39">
        <v>-1200024727</v>
      </c>
      <c r="D38" s="40">
        <v>-927767524</v>
      </c>
    </row>
    <row r="39" spans="2:4" ht="15.6" thickTop="1" thickBot="1" x14ac:dyDescent="0.35">
      <c r="B39" s="7" t="s">
        <v>95</v>
      </c>
      <c r="C39" s="42">
        <f>SUM(C35:C38)</f>
        <v>5407383227</v>
      </c>
      <c r="D39" s="42">
        <f>SUM(D35:D38)</f>
        <v>4146144332</v>
      </c>
    </row>
    <row r="40" spans="2:4" ht="15" thickTop="1" x14ac:dyDescent="0.3">
      <c r="B40" s="7"/>
      <c r="C40" s="81"/>
      <c r="D40" s="82"/>
    </row>
    <row r="41" spans="2:4" x14ac:dyDescent="0.3">
      <c r="B41" s="7" t="s">
        <v>96</v>
      </c>
      <c r="C41" s="80"/>
      <c r="D41" s="20"/>
    </row>
    <row r="42" spans="2:4" x14ac:dyDescent="0.3">
      <c r="B42" s="7"/>
      <c r="C42" s="80"/>
      <c r="D42" s="20"/>
    </row>
    <row r="43" spans="2:4" x14ac:dyDescent="0.3">
      <c r="B43" s="9" t="s">
        <v>97</v>
      </c>
      <c r="C43" s="21">
        <v>-183160534</v>
      </c>
      <c r="D43" s="40">
        <v>-166064673</v>
      </c>
    </row>
    <row r="44" spans="2:4" x14ac:dyDescent="0.3">
      <c r="B44" s="9" t="s">
        <v>98</v>
      </c>
      <c r="C44" s="19">
        <v>-1235692</v>
      </c>
      <c r="D44" s="40">
        <v>-1153805</v>
      </c>
    </row>
    <row r="45" spans="2:4" x14ac:dyDescent="0.3">
      <c r="B45" s="9" t="s">
        <v>150</v>
      </c>
      <c r="C45" s="19" t="s">
        <v>141</v>
      </c>
      <c r="D45" s="40">
        <v>-351265400</v>
      </c>
    </row>
    <row r="46" spans="2:4" x14ac:dyDescent="0.3">
      <c r="B46" s="9" t="s">
        <v>99</v>
      </c>
      <c r="C46" s="21">
        <v>-9145000000</v>
      </c>
      <c r="D46" s="40">
        <v>-8575000000</v>
      </c>
    </row>
    <row r="47" spans="2:4" x14ac:dyDescent="0.3">
      <c r="B47" s="9" t="s">
        <v>100</v>
      </c>
      <c r="C47" s="21">
        <v>7825000000</v>
      </c>
      <c r="D47" s="40">
        <v>7898000000</v>
      </c>
    </row>
    <row r="48" spans="2:4" x14ac:dyDescent="0.3">
      <c r="B48" s="9" t="s">
        <v>151</v>
      </c>
      <c r="C48" s="21" t="s">
        <v>141</v>
      </c>
      <c r="D48" s="40">
        <v>235410000</v>
      </c>
    </row>
    <row r="49" spans="2:4" x14ac:dyDescent="0.3">
      <c r="B49" s="9" t="s">
        <v>101</v>
      </c>
      <c r="C49" s="21">
        <v>280390709</v>
      </c>
      <c r="D49" s="40">
        <v>218619188</v>
      </c>
    </row>
    <row r="50" spans="2:4" x14ac:dyDescent="0.3">
      <c r="B50" s="9" t="s">
        <v>152</v>
      </c>
      <c r="C50" s="21" t="s">
        <v>141</v>
      </c>
      <c r="D50" s="40">
        <v>1736928</v>
      </c>
    </row>
    <row r="51" spans="2:4" ht="15" thickBot="1" x14ac:dyDescent="0.35">
      <c r="B51" s="9" t="s">
        <v>153</v>
      </c>
      <c r="C51" s="21" t="s">
        <v>141</v>
      </c>
      <c r="D51" s="40">
        <v>123383200</v>
      </c>
    </row>
    <row r="52" spans="2:4" ht="15.6" thickTop="1" thickBot="1" x14ac:dyDescent="0.35">
      <c r="B52" s="7" t="s">
        <v>102</v>
      </c>
      <c r="C52" s="42">
        <f>SUM(C43:C51)</f>
        <v>-1224005517</v>
      </c>
      <c r="D52" s="42">
        <f>SUM(D43:D51)</f>
        <v>-616334562</v>
      </c>
    </row>
    <row r="53" spans="2:4" ht="15" thickTop="1" x14ac:dyDescent="0.3">
      <c r="B53" s="7"/>
      <c r="C53" s="39"/>
      <c r="D53" s="40"/>
    </row>
    <row r="54" spans="2:4" x14ac:dyDescent="0.3">
      <c r="B54" s="7" t="s">
        <v>103</v>
      </c>
      <c r="C54" s="80"/>
      <c r="D54" s="20"/>
    </row>
    <row r="55" spans="2:4" x14ac:dyDescent="0.3">
      <c r="B55" s="9" t="s">
        <v>104</v>
      </c>
      <c r="C55" s="80">
        <v>2678640</v>
      </c>
      <c r="D55" s="40">
        <v>0</v>
      </c>
    </row>
    <row r="56" spans="2:4" x14ac:dyDescent="0.3">
      <c r="B56" s="9" t="s">
        <v>105</v>
      </c>
      <c r="C56" s="80">
        <v>-91937393</v>
      </c>
      <c r="D56" s="40">
        <v>-91390464</v>
      </c>
    </row>
    <row r="57" spans="2:4" x14ac:dyDescent="0.3">
      <c r="B57" s="9" t="s">
        <v>106</v>
      </c>
      <c r="C57" s="39">
        <v>-8146331</v>
      </c>
      <c r="D57" s="40">
        <v>-3736607</v>
      </c>
    </row>
    <row r="58" spans="2:4" ht="15" thickBot="1" x14ac:dyDescent="0.35">
      <c r="B58" s="9" t="s">
        <v>107</v>
      </c>
      <c r="C58" s="80">
        <v>-4349388772</v>
      </c>
      <c r="D58" s="40">
        <v>-3830945832</v>
      </c>
    </row>
    <row r="59" spans="2:4" ht="15.6" thickTop="1" thickBot="1" x14ac:dyDescent="0.35">
      <c r="B59" s="7" t="s">
        <v>108</v>
      </c>
      <c r="C59" s="42">
        <f>SUM(C55:C58)</f>
        <v>-4446793856</v>
      </c>
      <c r="D59" s="42">
        <f>SUM(D55:D58)</f>
        <v>-3926072903</v>
      </c>
    </row>
    <row r="60" spans="2:4" ht="15" thickTop="1" x14ac:dyDescent="0.3">
      <c r="B60" s="7"/>
      <c r="C60" s="81"/>
      <c r="D60" s="82"/>
    </row>
    <row r="61" spans="2:4" x14ac:dyDescent="0.3">
      <c r="B61" s="7" t="s">
        <v>109</v>
      </c>
      <c r="C61" s="84">
        <f>C59+C52+C39</f>
        <v>-263416146</v>
      </c>
      <c r="D61" s="84">
        <f>D59+D52+D39</f>
        <v>-396263133</v>
      </c>
    </row>
    <row r="62" spans="2:4" x14ac:dyDescent="0.3">
      <c r="B62" s="7"/>
      <c r="C62" s="84"/>
      <c r="D62" s="88"/>
    </row>
    <row r="63" spans="2:4" x14ac:dyDescent="0.3">
      <c r="B63" s="9" t="s">
        <v>110</v>
      </c>
      <c r="C63" s="39">
        <v>641705886</v>
      </c>
      <c r="D63" s="40">
        <v>1028396270</v>
      </c>
    </row>
    <row r="64" spans="2:4" ht="15" thickBot="1" x14ac:dyDescent="0.35">
      <c r="B64" s="9" t="s">
        <v>154</v>
      </c>
      <c r="C64" s="39"/>
      <c r="D64" s="40">
        <v>9572749</v>
      </c>
    </row>
    <row r="65" spans="2:4" ht="15.6" thickTop="1" thickBot="1" x14ac:dyDescent="0.35">
      <c r="B65" s="7" t="s">
        <v>155</v>
      </c>
      <c r="C65" s="42">
        <f>C61+C63+C64</f>
        <v>378289740</v>
      </c>
      <c r="D65" s="42">
        <f>D61+D63+D64</f>
        <v>641705886</v>
      </c>
    </row>
    <row r="66" spans="2:4" ht="15" thickTop="1" x14ac:dyDescent="0.3"/>
  </sheetData>
  <mergeCells count="2">
    <mergeCell ref="B4:D4"/>
    <mergeCell ref="C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8"/>
  <sheetViews>
    <sheetView zoomScale="80" zoomScaleNormal="80" workbookViewId="0">
      <selection activeCell="B3" sqref="B3"/>
    </sheetView>
  </sheetViews>
  <sheetFormatPr defaultRowHeight="14.4" x14ac:dyDescent="0.3"/>
  <cols>
    <col min="1" max="1" width="1.6640625" customWidth="1"/>
    <col min="2" max="2" width="53.6640625" bestFit="1" customWidth="1"/>
    <col min="3" max="7" width="13.77734375" customWidth="1"/>
  </cols>
  <sheetData>
    <row r="1" spans="2:9" x14ac:dyDescent="0.3">
      <c r="B1" s="11" t="s">
        <v>45</v>
      </c>
    </row>
    <row r="2" spans="2:9" x14ac:dyDescent="0.3">
      <c r="B2" s="53" t="s">
        <v>165</v>
      </c>
    </row>
    <row r="3" spans="2:9" x14ac:dyDescent="0.3">
      <c r="B3" s="53"/>
    </row>
    <row r="4" spans="2:9" x14ac:dyDescent="0.3">
      <c r="B4" s="53"/>
    </row>
    <row r="5" spans="2:9" x14ac:dyDescent="0.3">
      <c r="C5" s="7" t="s">
        <v>1</v>
      </c>
    </row>
    <row r="6" spans="2:9" ht="15" thickBot="1" x14ac:dyDescent="0.35"/>
    <row r="7" spans="2:9" ht="42" thickBot="1" x14ac:dyDescent="0.35">
      <c r="B7" s="79" t="s">
        <v>156</v>
      </c>
      <c r="C7" s="89" t="s">
        <v>111</v>
      </c>
      <c r="D7" s="89" t="s">
        <v>112</v>
      </c>
      <c r="E7" s="89" t="s">
        <v>113</v>
      </c>
      <c r="F7" s="89" t="s">
        <v>114</v>
      </c>
      <c r="G7" s="89" t="s">
        <v>115</v>
      </c>
    </row>
    <row r="8" spans="2:9" x14ac:dyDescent="0.3">
      <c r="B8" s="10" t="s">
        <v>116</v>
      </c>
      <c r="C8" s="90">
        <v>7223459411</v>
      </c>
      <c r="D8" s="90">
        <v>4935913933</v>
      </c>
      <c r="E8" s="21">
        <f>C8+D8</f>
        <v>12159373344</v>
      </c>
      <c r="F8" s="21">
        <v>0</v>
      </c>
      <c r="G8" s="21">
        <f>E8+F8</f>
        <v>12159373344</v>
      </c>
    </row>
    <row r="9" spans="2:9" ht="15" thickBot="1" x14ac:dyDescent="0.35">
      <c r="B9" s="10" t="s">
        <v>117</v>
      </c>
      <c r="C9" s="91">
        <v>1373505561</v>
      </c>
      <c r="D9" s="91"/>
      <c r="E9" s="91">
        <f>C9+D9</f>
        <v>1373505561</v>
      </c>
      <c r="F9" s="30">
        <v>-1373505561</v>
      </c>
      <c r="G9" s="30">
        <f>E9+F9</f>
        <v>0</v>
      </c>
    </row>
    <row r="10" spans="2:9" ht="15" thickBot="1" x14ac:dyDescent="0.35">
      <c r="B10" s="79" t="s">
        <v>118</v>
      </c>
      <c r="C10" s="92">
        <v>8596964972</v>
      </c>
      <c r="D10" s="92">
        <v>4935913933</v>
      </c>
      <c r="E10" s="92">
        <f>E8+E9</f>
        <v>13532878905</v>
      </c>
      <c r="F10" s="92">
        <f>F8+F9</f>
        <v>-1373505561</v>
      </c>
      <c r="G10" s="92">
        <f>G8+G9</f>
        <v>12159373344</v>
      </c>
    </row>
    <row r="11" spans="2:9" ht="15" thickBot="1" x14ac:dyDescent="0.35">
      <c r="B11" s="79" t="s">
        <v>119</v>
      </c>
      <c r="C11" s="91">
        <v>5863609495</v>
      </c>
      <c r="D11" s="91">
        <v>1579339068</v>
      </c>
      <c r="E11" s="30">
        <f>C11+D11</f>
        <v>7442948563</v>
      </c>
      <c r="F11" s="30">
        <v>0</v>
      </c>
      <c r="G11" s="30">
        <f>E11+F11</f>
        <v>7442948563</v>
      </c>
    </row>
    <row r="12" spans="2:9" x14ac:dyDescent="0.3">
      <c r="B12" s="9" t="s">
        <v>61</v>
      </c>
      <c r="C12" s="90">
        <v>264951102</v>
      </c>
      <c r="D12" s="90">
        <v>2040</v>
      </c>
      <c r="E12" s="21">
        <f>C12+D12</f>
        <v>264953142</v>
      </c>
      <c r="F12" s="21">
        <v>0</v>
      </c>
      <c r="G12" s="21">
        <f>E12+F12</f>
        <v>264953142</v>
      </c>
      <c r="I12" s="112"/>
    </row>
    <row r="13" spans="2:9" x14ac:dyDescent="0.3">
      <c r="B13" s="10" t="s">
        <v>120</v>
      </c>
      <c r="C13" s="90">
        <v>-795281892</v>
      </c>
      <c r="D13" s="90">
        <v>-71537</v>
      </c>
      <c r="E13" s="21">
        <f>C13+D13</f>
        <v>-795353429</v>
      </c>
      <c r="F13" s="21">
        <v>0</v>
      </c>
      <c r="G13" s="21">
        <f>E13+F13</f>
        <v>-795353429</v>
      </c>
      <c r="I13" s="112"/>
    </row>
    <row r="14" spans="2:9" x14ac:dyDescent="0.3">
      <c r="B14" s="10" t="s">
        <v>121</v>
      </c>
      <c r="C14" s="90">
        <v>-235752798</v>
      </c>
      <c r="D14" s="90"/>
      <c r="E14" s="21">
        <f t="shared" ref="E14:E20" si="0">C14+D14</f>
        <v>-235752798</v>
      </c>
      <c r="F14" s="21">
        <v>0</v>
      </c>
      <c r="G14" s="21">
        <f t="shared" ref="G14:G20" si="1">E14+F14</f>
        <v>-235752798</v>
      </c>
      <c r="I14" s="112"/>
    </row>
    <row r="15" spans="2:9" x14ac:dyDescent="0.3">
      <c r="B15" s="10" t="s">
        <v>122</v>
      </c>
      <c r="C15" s="90">
        <v>-12002792</v>
      </c>
      <c r="D15" s="90">
        <v>-1723826405</v>
      </c>
      <c r="E15" s="21">
        <f t="shared" si="0"/>
        <v>-1735829197</v>
      </c>
      <c r="F15" s="21">
        <v>1279666353</v>
      </c>
      <c r="G15" s="21">
        <f t="shared" si="1"/>
        <v>-456162844</v>
      </c>
      <c r="I15" s="112"/>
    </row>
    <row r="16" spans="2:9" x14ac:dyDescent="0.3">
      <c r="B16" s="10" t="s">
        <v>52</v>
      </c>
      <c r="C16" s="90"/>
      <c r="D16" s="90">
        <v>-390645471</v>
      </c>
      <c r="E16" s="21">
        <f t="shared" si="0"/>
        <v>-390645471</v>
      </c>
      <c r="F16" s="21">
        <v>93839208</v>
      </c>
      <c r="G16" s="21">
        <f t="shared" si="1"/>
        <v>-296806263</v>
      </c>
      <c r="I16" s="112"/>
    </row>
    <row r="17" spans="2:9" x14ac:dyDescent="0.3">
      <c r="B17" s="10" t="s">
        <v>123</v>
      </c>
      <c r="C17" s="90">
        <v>-589196101</v>
      </c>
      <c r="D17" s="90">
        <v>-15766741</v>
      </c>
      <c r="E17" s="21">
        <f t="shared" si="0"/>
        <v>-604962842</v>
      </c>
      <c r="F17" s="21">
        <v>0</v>
      </c>
      <c r="G17" s="21">
        <f t="shared" si="1"/>
        <v>-604962842</v>
      </c>
      <c r="I17" s="112"/>
    </row>
    <row r="18" spans="2:9" x14ac:dyDescent="0.3">
      <c r="B18" s="10" t="s">
        <v>124</v>
      </c>
      <c r="C18" s="90">
        <v>-639205702</v>
      </c>
      <c r="D18" s="90"/>
      <c r="E18" s="21">
        <f t="shared" si="0"/>
        <v>-639205702</v>
      </c>
      <c r="F18" s="21">
        <v>0</v>
      </c>
      <c r="G18" s="21">
        <f t="shared" si="1"/>
        <v>-639205702</v>
      </c>
      <c r="I18" s="112"/>
    </row>
    <row r="19" spans="2:9" x14ac:dyDescent="0.3">
      <c r="B19" s="10" t="s">
        <v>40</v>
      </c>
      <c r="C19" s="90">
        <v>-225159036</v>
      </c>
      <c r="D19" s="90"/>
      <c r="E19" s="21">
        <f t="shared" si="0"/>
        <v>-225159036</v>
      </c>
      <c r="F19" s="21">
        <v>0</v>
      </c>
      <c r="G19" s="21">
        <f t="shared" si="1"/>
        <v>-225159036</v>
      </c>
      <c r="I19" s="112"/>
    </row>
    <row r="20" spans="2:9" x14ac:dyDescent="0.3">
      <c r="B20" s="10" t="s">
        <v>125</v>
      </c>
      <c r="C20" s="90">
        <v>-80783593</v>
      </c>
      <c r="D20" s="90">
        <v>-1126866554</v>
      </c>
      <c r="E20" s="21">
        <f t="shared" si="0"/>
        <v>-1207650147</v>
      </c>
      <c r="F20" s="21">
        <v>0</v>
      </c>
      <c r="G20" s="21">
        <f t="shared" si="1"/>
        <v>-1207650147</v>
      </c>
      <c r="I20" s="112"/>
    </row>
    <row r="21" spans="2:9" ht="15" thickBot="1" x14ac:dyDescent="0.35">
      <c r="B21" s="10" t="s">
        <v>157</v>
      </c>
      <c r="C21" s="91">
        <v>-454073500</v>
      </c>
      <c r="D21" s="91">
        <v>-100542628</v>
      </c>
      <c r="E21" s="30">
        <f>C21+D21</f>
        <v>-554616128</v>
      </c>
      <c r="F21" s="30">
        <v>0</v>
      </c>
      <c r="G21" s="30">
        <f>E21+F21</f>
        <v>-554616128</v>
      </c>
      <c r="I21" s="112"/>
    </row>
    <row r="23" spans="2:9" ht="15" thickBot="1" x14ac:dyDescent="0.35"/>
    <row r="24" spans="2:9" ht="42" thickBot="1" x14ac:dyDescent="0.35">
      <c r="B24" s="79" t="s">
        <v>164</v>
      </c>
      <c r="C24" s="89" t="s">
        <v>111</v>
      </c>
      <c r="D24" s="89" t="s">
        <v>112</v>
      </c>
      <c r="E24" s="89" t="s">
        <v>113</v>
      </c>
      <c r="F24" s="89" t="s">
        <v>114</v>
      </c>
      <c r="G24" s="93" t="s">
        <v>126</v>
      </c>
    </row>
    <row r="25" spans="2:9" x14ac:dyDescent="0.3">
      <c r="B25" s="10" t="s">
        <v>116</v>
      </c>
      <c r="C25" s="90">
        <v>7062091148</v>
      </c>
      <c r="D25" s="90">
        <v>2150020078</v>
      </c>
      <c r="E25" s="21">
        <f>C25+D25</f>
        <v>9212111226</v>
      </c>
      <c r="F25" s="21">
        <v>0</v>
      </c>
      <c r="G25" s="21">
        <f>E25+F25</f>
        <v>9212111226</v>
      </c>
    </row>
    <row r="26" spans="2:9" ht="15" thickBot="1" x14ac:dyDescent="0.35">
      <c r="B26" s="10" t="s">
        <v>117</v>
      </c>
      <c r="C26" s="91">
        <v>823012499</v>
      </c>
      <c r="D26" s="91"/>
      <c r="E26" s="91">
        <f>C26+D26</f>
        <v>823012499</v>
      </c>
      <c r="F26" s="30">
        <v>-823012499</v>
      </c>
      <c r="G26" s="30">
        <f>E26+F26</f>
        <v>0</v>
      </c>
    </row>
    <row r="27" spans="2:9" ht="15" thickBot="1" x14ac:dyDescent="0.35">
      <c r="B27" s="79" t="s">
        <v>118</v>
      </c>
      <c r="C27" s="92">
        <v>7885103647</v>
      </c>
      <c r="D27" s="92">
        <v>2150020078</v>
      </c>
      <c r="E27" s="92">
        <f>E25+E26</f>
        <v>10035123725</v>
      </c>
      <c r="F27" s="92">
        <f>F25+F26</f>
        <v>-823012499</v>
      </c>
      <c r="G27" s="92">
        <f>G25+G26</f>
        <v>9212111226</v>
      </c>
    </row>
    <row r="28" spans="2:9" ht="15" thickBot="1" x14ac:dyDescent="0.35">
      <c r="B28" s="79" t="s">
        <v>119</v>
      </c>
      <c r="C28" s="91">
        <v>4629814212</v>
      </c>
      <c r="D28" s="91">
        <v>506169939</v>
      </c>
      <c r="E28" s="30">
        <f>C28+D28</f>
        <v>5135984151</v>
      </c>
      <c r="F28" s="30">
        <v>0</v>
      </c>
      <c r="G28" s="30">
        <f>E28+F28</f>
        <v>5135984151</v>
      </c>
    </row>
    <row r="29" spans="2:9" x14ac:dyDescent="0.3">
      <c r="B29" s="9" t="s">
        <v>61</v>
      </c>
      <c r="C29" s="90">
        <v>229456399</v>
      </c>
      <c r="D29" s="90">
        <v>4366903</v>
      </c>
      <c r="E29" s="21">
        <f>C29+D29</f>
        <v>233823302</v>
      </c>
      <c r="F29" s="21">
        <v>0</v>
      </c>
      <c r="G29" s="21">
        <f>E29+F29</f>
        <v>233823302</v>
      </c>
    </row>
    <row r="30" spans="2:9" x14ac:dyDescent="0.3">
      <c r="B30" s="10" t="s">
        <v>120</v>
      </c>
      <c r="C30" s="90">
        <v>-740805353</v>
      </c>
      <c r="D30" s="90">
        <v>-47248</v>
      </c>
      <c r="E30" s="21">
        <f>C30+D30</f>
        <v>-740852601</v>
      </c>
      <c r="F30" s="21">
        <v>0</v>
      </c>
      <c r="G30" s="21">
        <f>E30+F30</f>
        <v>-740852601</v>
      </c>
    </row>
    <row r="31" spans="2:9" x14ac:dyDescent="0.3">
      <c r="B31" s="10" t="s">
        <v>121</v>
      </c>
      <c r="C31" s="90">
        <v>-145862177</v>
      </c>
      <c r="D31" s="90">
        <v>-675</v>
      </c>
      <c r="E31" s="21">
        <f t="shared" ref="E31:E37" si="2">C31+D31</f>
        <v>-145862852</v>
      </c>
      <c r="F31" s="21">
        <v>0</v>
      </c>
      <c r="G31" s="21">
        <f t="shared" ref="G31:G37" si="3">E31+F31</f>
        <v>-145862852</v>
      </c>
    </row>
    <row r="32" spans="2:9" x14ac:dyDescent="0.3">
      <c r="B32" s="10" t="s">
        <v>122</v>
      </c>
      <c r="C32" s="90">
        <v>-596869199</v>
      </c>
      <c r="D32" s="90">
        <v>-937715070</v>
      </c>
      <c r="E32" s="21">
        <f t="shared" si="2"/>
        <v>-1534584269</v>
      </c>
      <c r="F32" s="21">
        <v>794134205</v>
      </c>
      <c r="G32" s="21">
        <f t="shared" si="3"/>
        <v>-740450064</v>
      </c>
    </row>
    <row r="33" spans="2:7" x14ac:dyDescent="0.3">
      <c r="B33" s="10" t="s">
        <v>52</v>
      </c>
      <c r="C33" s="90">
        <v>-13285125</v>
      </c>
      <c r="D33" s="90">
        <v>-179895024</v>
      </c>
      <c r="E33" s="21">
        <f t="shared" si="2"/>
        <v>-193180149</v>
      </c>
      <c r="F33" s="21">
        <v>28878294</v>
      </c>
      <c r="G33" s="21">
        <f t="shared" si="3"/>
        <v>-164301855</v>
      </c>
    </row>
    <row r="34" spans="2:7" x14ac:dyDescent="0.3">
      <c r="B34" s="10" t="s">
        <v>123</v>
      </c>
      <c r="C34" s="90">
        <v>-505394461</v>
      </c>
      <c r="D34" s="90">
        <v>-8526115</v>
      </c>
      <c r="E34" s="21">
        <f t="shared" si="2"/>
        <v>-513920576</v>
      </c>
      <c r="F34" s="21">
        <v>0</v>
      </c>
      <c r="G34" s="21">
        <f t="shared" si="3"/>
        <v>-513920576</v>
      </c>
    </row>
    <row r="35" spans="2:7" x14ac:dyDescent="0.3">
      <c r="B35" s="10" t="s">
        <v>124</v>
      </c>
      <c r="C35" s="90">
        <v>-450963376</v>
      </c>
      <c r="D35" s="90"/>
      <c r="E35" s="21">
        <f t="shared" si="2"/>
        <v>-450963376</v>
      </c>
      <c r="F35" s="21">
        <v>0</v>
      </c>
      <c r="G35" s="21">
        <f t="shared" si="3"/>
        <v>-450963376</v>
      </c>
    </row>
    <row r="36" spans="2:7" x14ac:dyDescent="0.3">
      <c r="B36" s="10" t="s">
        <v>40</v>
      </c>
      <c r="C36" s="90">
        <v>-557085679</v>
      </c>
      <c r="D36" s="90"/>
      <c r="E36" s="21">
        <f t="shared" si="2"/>
        <v>-557085679</v>
      </c>
      <c r="F36" s="21">
        <v>0</v>
      </c>
      <c r="G36" s="21">
        <f t="shared" si="3"/>
        <v>-557085679</v>
      </c>
    </row>
    <row r="37" spans="2:7" x14ac:dyDescent="0.3">
      <c r="B37" s="10" t="s">
        <v>125</v>
      </c>
      <c r="C37" s="90">
        <v>-42648190</v>
      </c>
      <c r="D37" s="90">
        <v>-454763241</v>
      </c>
      <c r="E37" s="21">
        <f t="shared" si="2"/>
        <v>-497411431</v>
      </c>
      <c r="F37" s="21">
        <v>0</v>
      </c>
      <c r="G37" s="21">
        <f t="shared" si="3"/>
        <v>-497411431</v>
      </c>
    </row>
    <row r="38" spans="2:7" ht="15" thickBot="1" x14ac:dyDescent="0.35">
      <c r="B38" s="10" t="s">
        <v>127</v>
      </c>
      <c r="C38" s="91">
        <v>-496977307</v>
      </c>
      <c r="D38" s="91">
        <v>-67907688</v>
      </c>
      <c r="E38" s="30">
        <f>C38+D38</f>
        <v>-564884995</v>
      </c>
      <c r="F38" s="30">
        <v>0</v>
      </c>
      <c r="G38" s="30">
        <f>E38+F38</f>
        <v>-564884995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INDEX</vt:lpstr>
      <vt:lpstr>Sit. pozitiei financiare</vt:lpstr>
      <vt:lpstr>Sit. Profit sau Pierdere </vt:lpstr>
      <vt:lpstr>Sit. modif cap.proprii</vt:lpstr>
      <vt:lpstr>Sit.Fluxuri Numerar</vt:lpstr>
      <vt:lpstr>Segmente Operationale</vt:lpstr>
      <vt:lpstr>'Sit.Fluxuri Numerar'!_Hlk37078383</vt:lpstr>
      <vt:lpstr>'Sit. Profit sau Pierdere '!_Hlk37078404</vt:lpstr>
      <vt:lpstr>'Sit. modif cap.proprii'!DA_RN_2822586735800000038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Vasilescu</dc:creator>
  <cp:lastModifiedBy>Ioana Dinca</cp:lastModifiedBy>
  <dcterms:created xsi:type="dcterms:W3CDTF">2023-08-11T09:31:15Z</dcterms:created>
  <dcterms:modified xsi:type="dcterms:W3CDTF">2024-03-27T08:26:40Z</dcterms:modified>
</cp:coreProperties>
</file>