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lyncpool\Departament Strategie\IR\AGA\AGA_29-04-2024_anuala\materiale informative\de publicat\Punctul 2_SF conso OMFP\"/>
    </mc:Choice>
  </mc:AlternateContent>
  <xr:revisionPtr revIDLastSave="0" documentId="13_ncr:1_{6F6EF18D-DAB1-4432-AACE-814C91E6DF7C}" xr6:coauthVersionLast="47" xr6:coauthVersionMax="47" xr10:uidLastSave="{00000000-0000-0000-0000-000000000000}"/>
  <bookViews>
    <workbookView xWindow="-108" yWindow="-108" windowWidth="23256" windowHeight="12456" tabRatio="842" xr2:uid="{00000000-000D-0000-FFFF-FFFF00000000}"/>
  </bookViews>
  <sheets>
    <sheet name="INDEX" sheetId="1" r:id="rId1"/>
    <sheet name="Sit. pozitiei financiare" sheetId="2" r:id="rId2"/>
    <sheet name="Sit. Profit sau Pierdere" sheetId="3" r:id="rId3"/>
    <sheet name="Sit. modif cap.proprii" sheetId="5" r:id="rId4"/>
    <sheet name="Sit.Fluxuri Numerar" sheetId="6" r:id="rId5"/>
    <sheet name="Segmente Operationale" sheetId="8" r:id="rId6"/>
  </sheets>
  <definedNames>
    <definedName name="_Hlk37078383" localSheetId="4">'Sit.Fluxuri Numerar'!$B$15</definedName>
    <definedName name="_Hlk37078404" localSheetId="2">'Sit. Profit sau Pierdere'!$B$17</definedName>
    <definedName name="DA_RN_2822586735800000038" localSheetId="3">'Sit. modif cap.proprii'!$B$25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8" l="1"/>
  <c r="F10" i="8"/>
  <c r="C10" i="8"/>
  <c r="D27" i="8"/>
  <c r="F27" i="8"/>
  <c r="C27" i="8"/>
  <c r="J47" i="5"/>
  <c r="J46" i="5"/>
  <c r="I24" i="5"/>
  <c r="I23" i="5"/>
  <c r="D13" i="5"/>
  <c r="D14" i="5" s="1"/>
  <c r="D25" i="5" s="1"/>
  <c r="E13" i="5"/>
  <c r="E14" i="5" s="1"/>
  <c r="F13" i="5"/>
  <c r="F14" i="5" s="1"/>
  <c r="G13" i="5"/>
  <c r="G14" i="5" s="1"/>
  <c r="H13" i="5"/>
  <c r="H14" i="5" s="1"/>
  <c r="C13" i="5"/>
  <c r="I10" i="5"/>
  <c r="I11" i="5"/>
  <c r="I12" i="5"/>
  <c r="D50" i="6"/>
  <c r="C50" i="6"/>
  <c r="C23" i="6"/>
  <c r="J41" i="5"/>
  <c r="J42" i="5"/>
  <c r="D43" i="5"/>
  <c r="E43" i="5"/>
  <c r="F43" i="5"/>
  <c r="G43" i="5"/>
  <c r="H43" i="5"/>
  <c r="I43" i="5"/>
  <c r="C43" i="5"/>
  <c r="J34" i="5"/>
  <c r="J35" i="5"/>
  <c r="D36" i="5"/>
  <c r="D37" i="5" s="1"/>
  <c r="E36" i="5"/>
  <c r="E37" i="5" s="1"/>
  <c r="E48" i="5" s="1"/>
  <c r="F36" i="5"/>
  <c r="F37" i="5" s="1"/>
  <c r="G36" i="5"/>
  <c r="G37" i="5" s="1"/>
  <c r="G48" i="5" s="1"/>
  <c r="H36" i="5"/>
  <c r="H37" i="5" s="1"/>
  <c r="I36" i="5"/>
  <c r="I37" i="5" s="1"/>
  <c r="C36" i="5"/>
  <c r="C37" i="5" s="1"/>
  <c r="C48" i="5" s="1"/>
  <c r="J30" i="5"/>
  <c r="I7" i="5"/>
  <c r="I8" i="5"/>
  <c r="D40" i="3"/>
  <c r="C40" i="3"/>
  <c r="I48" i="5" l="1"/>
  <c r="H48" i="5"/>
  <c r="F48" i="5"/>
  <c r="D48" i="5"/>
  <c r="C14" i="5"/>
  <c r="E25" i="5"/>
  <c r="J37" i="5"/>
  <c r="J36" i="5"/>
  <c r="B4" i="6"/>
  <c r="B4" i="5"/>
  <c r="B4" i="3"/>
  <c r="B5" i="2"/>
  <c r="J48" i="5" l="1"/>
  <c r="E38" i="8"/>
  <c r="E37" i="8"/>
  <c r="E36" i="8"/>
  <c r="E35" i="8"/>
  <c r="E34" i="8"/>
  <c r="E33" i="8"/>
  <c r="E32" i="8"/>
  <c r="E31" i="8"/>
  <c r="E30" i="8"/>
  <c r="E29" i="8"/>
  <c r="E28" i="8"/>
  <c r="E26" i="8"/>
  <c r="E25" i="8"/>
  <c r="E21" i="8"/>
  <c r="G21" i="8" s="1"/>
  <c r="E20" i="8"/>
  <c r="G20" i="8" s="1"/>
  <c r="E19" i="8"/>
  <c r="G19" i="8" s="1"/>
  <c r="E18" i="8"/>
  <c r="G18" i="8" s="1"/>
  <c r="E17" i="8"/>
  <c r="G17" i="8" s="1"/>
  <c r="E16" i="8"/>
  <c r="G16" i="8" s="1"/>
  <c r="E15" i="8"/>
  <c r="G15" i="8" s="1"/>
  <c r="E14" i="8"/>
  <c r="G14" i="8" s="1"/>
  <c r="E13" i="8"/>
  <c r="G13" i="8" s="1"/>
  <c r="E12" i="8"/>
  <c r="G12" i="8" s="1"/>
  <c r="E11" i="8"/>
  <c r="G11" i="8" s="1"/>
  <c r="E9" i="8"/>
  <c r="G9" i="8" s="1"/>
  <c r="E8" i="8"/>
  <c r="D57" i="6"/>
  <c r="C57" i="6"/>
  <c r="D23" i="6"/>
  <c r="D34" i="6" s="1"/>
  <c r="D38" i="6" s="1"/>
  <c r="C34" i="6"/>
  <c r="C38" i="6" s="1"/>
  <c r="J32" i="5"/>
  <c r="I9" i="5"/>
  <c r="I18" i="5"/>
  <c r="I19" i="5"/>
  <c r="H20" i="5"/>
  <c r="H25" i="5" s="1"/>
  <c r="G20" i="5"/>
  <c r="G25" i="5" s="1"/>
  <c r="F20" i="5"/>
  <c r="F25" i="5" s="1"/>
  <c r="C20" i="5"/>
  <c r="C25" i="5" s="1"/>
  <c r="D26" i="3"/>
  <c r="C26" i="3"/>
  <c r="D22" i="3"/>
  <c r="C22" i="3"/>
  <c r="D62" i="2"/>
  <c r="C62" i="2"/>
  <c r="D49" i="2"/>
  <c r="C49" i="2"/>
  <c r="D37" i="2"/>
  <c r="C37" i="2"/>
  <c r="D25" i="2"/>
  <c r="C25" i="2"/>
  <c r="D16" i="2"/>
  <c r="C16" i="2"/>
  <c r="G35" i="8" l="1"/>
  <c r="G33" i="8"/>
  <c r="G28" i="8"/>
  <c r="G36" i="8"/>
  <c r="G32" i="8"/>
  <c r="G25" i="8"/>
  <c r="E27" i="8"/>
  <c r="G34" i="8"/>
  <c r="G8" i="8"/>
  <c r="E10" i="8"/>
  <c r="G10" i="8" s="1"/>
  <c r="G29" i="8"/>
  <c r="G37" i="8"/>
  <c r="G31" i="8"/>
  <c r="G30" i="8"/>
  <c r="G38" i="8"/>
  <c r="D64" i="2"/>
  <c r="D66" i="2" s="1"/>
  <c r="C64" i="2"/>
  <c r="C27" i="2"/>
  <c r="J43" i="5"/>
  <c r="D27" i="2"/>
  <c r="D59" i="6"/>
  <c r="D62" i="6" s="1"/>
  <c r="C59" i="6"/>
  <c r="C62" i="6" s="1"/>
  <c r="I14" i="5"/>
  <c r="I13" i="5"/>
  <c r="D28" i="3"/>
  <c r="C28" i="3"/>
  <c r="C66" i="2"/>
  <c r="G26" i="8"/>
  <c r="I20" i="5"/>
  <c r="G27" i="8" l="1"/>
  <c r="C31" i="3"/>
  <c r="D31" i="3"/>
  <c r="I25" i="5"/>
  <c r="D41" i="3" l="1"/>
  <c r="C41" i="3"/>
</calcChain>
</file>

<file path=xl/sharedStrings.xml><?xml version="1.0" encoding="utf-8"?>
<sst xmlns="http://schemas.openxmlformats.org/spreadsheetml/2006/main" count="244" uniqueCount="162">
  <si>
    <t>EXTRAS DIN</t>
  </si>
  <si>
    <t>INFORMATII CU PRIVIRE LA SEGMENTELE OPERATIONALE</t>
  </si>
  <si>
    <t>Active</t>
  </si>
  <si>
    <t>Active imobilizate</t>
  </si>
  <si>
    <t>Imobilizări corporale</t>
  </si>
  <si>
    <t>Imobilizări necorporale</t>
  </si>
  <si>
    <t>Numerar restricționat</t>
  </si>
  <si>
    <t>Investitii in obligatiuni corporative</t>
  </si>
  <si>
    <t>Alte active imobilizate</t>
  </si>
  <si>
    <t>Total active imobilizate</t>
  </si>
  <si>
    <t>Active circulante</t>
  </si>
  <si>
    <t>Stocuri</t>
  </si>
  <si>
    <t>Creanțe comerciale</t>
  </si>
  <si>
    <t>Investiții in depozite</t>
  </si>
  <si>
    <t>Numerar și echivalente de numerar</t>
  </si>
  <si>
    <t>Numerar restrictionat</t>
  </si>
  <si>
    <t>Alte active circulante</t>
  </si>
  <si>
    <t>Total active circulante</t>
  </si>
  <si>
    <t>Total active</t>
  </si>
  <si>
    <t>Capitaluri proprii și datorii</t>
  </si>
  <si>
    <t>Capitaluri proprii</t>
  </si>
  <si>
    <t>Capital social</t>
  </si>
  <si>
    <t>Rezerva din reevaluare</t>
  </si>
  <si>
    <t>Alte rezerve</t>
  </si>
  <si>
    <t>Rezultat reportat</t>
  </si>
  <si>
    <t>Total capitaluri proprii</t>
  </si>
  <si>
    <t>Datorii</t>
  </si>
  <si>
    <t>Datorii pe termen lung</t>
  </si>
  <si>
    <t>Împrumuturi bancare</t>
  </si>
  <si>
    <t>Datorii aferente contractelor de leasing</t>
  </si>
  <si>
    <t>Venituri în avans</t>
  </si>
  <si>
    <t>Datorii privind impozitul amânat</t>
  </si>
  <si>
    <t>Beneficiile angajaților</t>
  </si>
  <si>
    <t>Provizioane</t>
  </si>
  <si>
    <t>Datorii comerciale</t>
  </si>
  <si>
    <t>Alte datorii</t>
  </si>
  <si>
    <t>Total datorii pe termen lung</t>
  </si>
  <si>
    <t>Datorii curente</t>
  </si>
  <si>
    <t>Datorii aferente contractelor cu clienții</t>
  </si>
  <si>
    <t>Datorii privind impozitul pe profit curent</t>
  </si>
  <si>
    <t>Taxa pentru producatorii de energie electrica</t>
  </si>
  <si>
    <t>Total datorii curente</t>
  </si>
  <si>
    <t>Total datorii</t>
  </si>
  <si>
    <t>Total capitaluri proprii și datorii</t>
  </si>
  <si>
    <t>31 decembrie 2022</t>
  </si>
  <si>
    <t>SOCIETATEA DE PRODUCERE A ENERGIEI ELECTRICE IN HIDROCENTRALE HIDROELECTRICA S.A.</t>
  </si>
  <si>
    <t xml:space="preserve">Venituri </t>
  </si>
  <si>
    <t>Alte venituri</t>
  </si>
  <si>
    <t>Apa uzinată</t>
  </si>
  <si>
    <t>Cheltuieli cu beneficiile angajatilor</t>
  </si>
  <si>
    <t>Transport și distribuție de energie electrică</t>
  </si>
  <si>
    <t>Energie electrică achiziționată</t>
  </si>
  <si>
    <t>Cheltuieli cu certificatele verzi</t>
  </si>
  <si>
    <t>Amortizarea imobilizarilor corporale și necorporale</t>
  </si>
  <si>
    <t>Pierderi din deprecierea imobilizărilor corporale si necorporale, net</t>
  </si>
  <si>
    <t>Pierderi din deprecierea creanțelor comerciale, net</t>
  </si>
  <si>
    <t>Reparatii, întreținere, materiale și consumabile</t>
  </si>
  <si>
    <t>Alte cheltuieli de exploatare</t>
  </si>
  <si>
    <t>Profit din exploatare</t>
  </si>
  <si>
    <t>Venituri financiare</t>
  </si>
  <si>
    <t>Cheltuieli financiare</t>
  </si>
  <si>
    <t>Rezultat financiar net</t>
  </si>
  <si>
    <t>Profit înainte de impozitare</t>
  </si>
  <si>
    <t>Cheltuiala cu impozitul pe profit</t>
  </si>
  <si>
    <t xml:space="preserve">Profit net </t>
  </si>
  <si>
    <t>Rezultat pe actiune</t>
  </si>
  <si>
    <t>Rezultatul pe actiune de baza si diluat (RON)</t>
  </si>
  <si>
    <t>Alte elemente ale rezultatului global</t>
  </si>
  <si>
    <t>Total alte elemente ale rezultatului global</t>
  </si>
  <si>
    <t xml:space="preserve">Rezultat global </t>
  </si>
  <si>
    <t>Rezultat global</t>
  </si>
  <si>
    <t>Profit net</t>
  </si>
  <si>
    <t>Tranzactii cu actionarii Societatii</t>
  </si>
  <si>
    <t>Contributii si distribuiri</t>
  </si>
  <si>
    <t>Dividende</t>
  </si>
  <si>
    <t>Total tranzactii cu actionarii Societatii</t>
  </si>
  <si>
    <t>Alte modificări ale capitalurilor proprii</t>
  </si>
  <si>
    <t>Transferul rezervei din reevaluare la rezultatul reportat ca urmare a amortizării și ieșirilor de imobilizări corporale</t>
  </si>
  <si>
    <r>
      <t>Profit</t>
    </r>
    <r>
      <rPr>
        <b/>
        <i/>
        <sz val="10"/>
        <color rgb="FF2F5496"/>
        <rFont val="Calibri"/>
        <family val="2"/>
      </rPr>
      <t xml:space="preserve"> </t>
    </r>
    <r>
      <rPr>
        <b/>
        <sz val="10"/>
        <color theme="1"/>
        <rFont val="Calibri"/>
        <family val="2"/>
      </rPr>
      <t>net</t>
    </r>
  </si>
  <si>
    <t xml:space="preserve">Total rezultat global </t>
  </si>
  <si>
    <t>Emisiune de actiuni ordinare</t>
  </si>
  <si>
    <t>Rezervă din reevaluare</t>
  </si>
  <si>
    <t>Rezultat Reportat</t>
  </si>
  <si>
    <t>Fluxuri de numerar din activitatea de exploatare:</t>
  </si>
  <si>
    <t>Ajustări pentru:</t>
  </si>
  <si>
    <t>Amortizarea imobilizărilor corporale</t>
  </si>
  <si>
    <t>Amortizarea imobilizărilor necorporale</t>
  </si>
  <si>
    <t>Pierderi din cedări de imobilizări corporale</t>
  </si>
  <si>
    <t>Venituri din dobânzi</t>
  </si>
  <si>
    <t>Cheltuieli cu dobânzile</t>
  </si>
  <si>
    <t>Modificari în:</t>
  </si>
  <si>
    <t>Alte active</t>
  </si>
  <si>
    <t>Numerar generat din activități de exploatare</t>
  </si>
  <si>
    <t>Dobânzi plătite</t>
  </si>
  <si>
    <t>Impozit pe profit plătit</t>
  </si>
  <si>
    <t>Numerar net din activitatea de exploatare</t>
  </si>
  <si>
    <t>Fluxuri de numerar din activitatea de investiții:</t>
  </si>
  <si>
    <t>Plăți pentru achiziția de imobilizări corporale</t>
  </si>
  <si>
    <t>Plăți pentru achiziția de imobilizări necorporale</t>
  </si>
  <si>
    <t>Plăți pentru depozite detinute in scop investitional</t>
  </si>
  <si>
    <t>Încasări din depozite detinute in scop investitional</t>
  </si>
  <si>
    <t>Dobânzi încasate</t>
  </si>
  <si>
    <t>Numerar net din activitatea de investiții</t>
  </si>
  <si>
    <t>Fluxuri de numerar din activitatea de finanțare:</t>
  </si>
  <si>
    <t>Încasări din emisiunea de acțiuni</t>
  </si>
  <si>
    <t>Rambursări de împrumuturi</t>
  </si>
  <si>
    <t>Plăți aferente contractelor de leasing</t>
  </si>
  <si>
    <t>Dividende platite</t>
  </si>
  <si>
    <t>Numerar net utilizat în activitatea de finanțare</t>
  </si>
  <si>
    <t>Creșterea/(descresterea) netă a numerarului și echivalentelor de numerar</t>
  </si>
  <si>
    <t>Numerar și echivalente de numerar la 1 ianuarie</t>
  </si>
  <si>
    <t xml:space="preserve"> Producerea de energie electrica </t>
  </si>
  <si>
    <t xml:space="preserve"> Furnizarea de energie electrica</t>
  </si>
  <si>
    <t>Total segmente raportabile</t>
  </si>
  <si>
    <t>Eliminari intre segmente</t>
  </si>
  <si>
    <t>Total consolidat</t>
  </si>
  <si>
    <t>Venituri externe</t>
  </si>
  <si>
    <t>Venituri intre segmente</t>
  </si>
  <si>
    <t>Venituri ale segmentului</t>
  </si>
  <si>
    <t>Profit inainte de impozitare al segmentului</t>
  </si>
  <si>
    <t>Amortizarea imobilizarilor</t>
  </si>
  <si>
    <t>Pierderi din deprecierea imobilizarilor corporale si necorporale, net</t>
  </si>
  <si>
    <t>Energie electrica achizitionata</t>
  </si>
  <si>
    <t>Cheltuieli privind beneficiile angajatilor</t>
  </si>
  <si>
    <t>Apa uzinata</t>
  </si>
  <si>
    <t>Transport si distributie de energie electrica</t>
  </si>
  <si>
    <t>Total consolidate</t>
  </si>
  <si>
    <t xml:space="preserve">Alte cheltuieli </t>
  </si>
  <si>
    <t>31 decembrie 2023</t>
  </si>
  <si>
    <t xml:space="preserve">-   </t>
  </si>
  <si>
    <t>Ajustarea la inflație a capitalului social</t>
  </si>
  <si>
    <t>Patrimoniu public</t>
  </si>
  <si>
    <t>Venituri in avans</t>
  </si>
  <si>
    <t>Alte datorii curente</t>
  </si>
  <si>
    <t>Reevaluarea imobilizărilor corporale, net de impozit</t>
  </si>
  <si>
    <t>Modificari ale obligațiilor privind beneficiile determinate ale angajaților, net de impozit</t>
  </si>
  <si>
    <t>-</t>
  </si>
  <si>
    <t>Capital social nevărsat</t>
  </si>
  <si>
    <t>Constituirea rezervelor legale</t>
  </si>
  <si>
    <t xml:space="preserve">Transferul rezervei din reevaluare la rezultatul reportat ca urmare a amortizării și ieșirilor de imobilizări corporale </t>
  </si>
  <si>
    <t>Pierderi din deprecierea imobilizărilor corporale, net</t>
  </si>
  <si>
    <t>Reducerea valorii stocurilor</t>
  </si>
  <si>
    <t>Pierderi din diferențe de curs valutar</t>
  </si>
  <si>
    <t>Plati pentru achizitia de obligatiuni corporative</t>
  </si>
  <si>
    <t>Încasări din obligațiuni guvernamentale ajunse la scadență</t>
  </si>
  <si>
    <t>Numerar și echivalente de numerar la 31 decembrie</t>
  </si>
  <si>
    <t>Anul incheiat la 31 Decembrie 2023</t>
  </si>
  <si>
    <t>Alte cheltuieli</t>
  </si>
  <si>
    <t xml:space="preserve"> 2023</t>
  </si>
  <si>
    <t xml:space="preserve"> 2022</t>
  </si>
  <si>
    <t>Sold la 1 ianuarie 2023</t>
  </si>
  <si>
    <t xml:space="preserve">Sold la 31 decembrie 2023 </t>
  </si>
  <si>
    <t xml:space="preserve">Sold la 1 ianuarie 2022 </t>
  </si>
  <si>
    <t>Sold la 31 decembrie 2022</t>
  </si>
  <si>
    <t xml:space="preserve">Anul incheiat la 31 Decembrie 2022 </t>
  </si>
  <si>
    <t>Situatiile financiare consolidate pentru anul incheiat la 31 decembrie 2023</t>
  </si>
  <si>
    <t>SITUAȚIA CONSOLIDATA A POZIȚIEI FINANCIARE la 31 Decembrie 2023</t>
  </si>
  <si>
    <t>SITUAȚIA CONSOLIDATA A PROFITULUI SAU PIERDERII ȘI A ALTOR ELEMENTE ALE REZULTATULUI GLOBAL pentru anul incheiat la 31 decembrie 2023</t>
  </si>
  <si>
    <t>SITUAȚIA CONSOLIDATA  A MODIFICĂRILOR CAPITALURILOR PROPRII pentru anul incheiat la 31 decembrie 2023</t>
  </si>
  <si>
    <t xml:space="preserve">SITUAȚIA CONSOLIDATA A FLUXURILOR DE NUMERAR pentru anul incheiat la 31 decembrie 2023 </t>
  </si>
  <si>
    <t>Încasări din vânzarea de imobilizări corporale</t>
  </si>
  <si>
    <t>(Toate sumele sunt exprimate in RON, daca nu este indicat altfel)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</si>
</sst>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i/>
      <sz val="10"/>
      <color theme="1"/>
      <name val="Calibri"/>
      <family val="2"/>
    </font>
    <font>
      <i/>
      <sz val="10"/>
      <color theme="1"/>
      <name val="Calibri"/>
      <family val="2"/>
    </font>
    <font>
      <sz val="9"/>
      <color theme="1"/>
      <name val="Calibri"/>
      <family val="2"/>
      <scheme val="minor"/>
    </font>
    <font>
      <b/>
      <i/>
      <sz val="10"/>
      <color rgb="FF2F5496"/>
      <name val="Calibri"/>
      <family val="2"/>
    </font>
    <font>
      <i/>
      <sz val="8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0"/>
      <name val="Calibri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12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/>
    <xf numFmtId="165" fontId="0" fillId="0" borderId="0" xfId="1" applyNumberFormat="1" applyFont="1"/>
    <xf numFmtId="165" fontId="8" fillId="0" borderId="1" xfId="1" applyNumberFormat="1" applyFont="1" applyBorder="1" applyAlignment="1">
      <alignment vertical="center" wrapText="1"/>
    </xf>
    <xf numFmtId="165" fontId="10" fillId="0" borderId="0" xfId="1" applyNumberFormat="1" applyFont="1" applyAlignment="1">
      <alignment horizontal="right" vertical="center" wrapText="1"/>
    </xf>
    <xf numFmtId="165" fontId="10" fillId="0" borderId="0" xfId="1" applyNumberFormat="1" applyFont="1" applyAlignment="1">
      <alignment vertical="center"/>
    </xf>
    <xf numFmtId="165" fontId="11" fillId="0" borderId="0" xfId="1" applyNumberFormat="1" applyFont="1" applyAlignment="1">
      <alignment horizontal="right" vertical="center" wrapText="1"/>
    </xf>
    <xf numFmtId="165" fontId="11" fillId="0" borderId="2" xfId="1" applyNumberFormat="1" applyFont="1" applyBorder="1" applyAlignment="1">
      <alignment horizontal="right" vertical="center" wrapText="1"/>
    </xf>
    <xf numFmtId="165" fontId="12" fillId="0" borderId="2" xfId="1" applyNumberFormat="1" applyFont="1" applyBorder="1" applyAlignment="1">
      <alignment horizontal="right" vertical="center" wrapText="1"/>
    </xf>
    <xf numFmtId="165" fontId="8" fillId="0" borderId="5" xfId="1" applyNumberFormat="1" applyFont="1" applyBorder="1" applyAlignment="1">
      <alignment vertical="center"/>
    </xf>
    <xf numFmtId="165" fontId="10" fillId="0" borderId="1" xfId="1" applyNumberFormat="1" applyFont="1" applyBorder="1" applyAlignment="1">
      <alignment vertical="center"/>
    </xf>
    <xf numFmtId="165" fontId="10" fillId="0" borderId="4" xfId="1" applyNumberFormat="1" applyFont="1" applyBorder="1" applyAlignment="1">
      <alignment vertical="center"/>
    </xf>
    <xf numFmtId="165" fontId="12" fillId="0" borderId="3" xfId="1" applyNumberFormat="1" applyFont="1" applyBorder="1" applyAlignment="1">
      <alignment horizontal="right" vertical="center" wrapText="1"/>
    </xf>
    <xf numFmtId="165" fontId="8" fillId="0" borderId="2" xfId="1" applyNumberFormat="1" applyFont="1" applyBorder="1" applyAlignment="1">
      <alignment horizontal="right" vertical="center" wrapText="1"/>
    </xf>
    <xf numFmtId="165" fontId="11" fillId="0" borderId="4" xfId="1" applyNumberFormat="1" applyFont="1" applyBorder="1" applyAlignment="1">
      <alignment horizontal="right" vertical="center" wrapText="1"/>
    </xf>
    <xf numFmtId="165" fontId="12" fillId="0" borderId="5" xfId="1" applyNumberFormat="1" applyFont="1" applyBorder="1" applyAlignment="1">
      <alignment vertical="center"/>
    </xf>
    <xf numFmtId="165" fontId="12" fillId="0" borderId="0" xfId="1" applyNumberFormat="1" applyFont="1" applyFill="1" applyBorder="1" applyAlignment="1">
      <alignment horizontal="right" vertical="center" wrapText="1"/>
    </xf>
    <xf numFmtId="165" fontId="8" fillId="0" borderId="0" xfId="1" applyNumberFormat="1" applyFont="1" applyFill="1" applyBorder="1" applyAlignment="1">
      <alignment vertical="center"/>
    </xf>
    <xf numFmtId="165" fontId="10" fillId="0" borderId="0" xfId="1" applyNumberFormat="1" applyFont="1" applyFill="1" applyAlignment="1">
      <alignment horizontal="right" vertical="center" wrapText="1"/>
    </xf>
    <xf numFmtId="165" fontId="10" fillId="0" borderId="0" xfId="1" applyNumberFormat="1" applyFont="1" applyFill="1" applyAlignment="1">
      <alignment vertical="center"/>
    </xf>
    <xf numFmtId="0" fontId="15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165" fontId="11" fillId="0" borderId="0" xfId="1" applyNumberFormat="1" applyFont="1" applyAlignment="1">
      <alignment vertical="center" wrapText="1"/>
    </xf>
    <xf numFmtId="165" fontId="11" fillId="0" borderId="0" xfId="1" applyNumberFormat="1" applyFont="1" applyAlignment="1">
      <alignment vertical="center"/>
    </xf>
    <xf numFmtId="165" fontId="11" fillId="0" borderId="2" xfId="1" applyNumberFormat="1" applyFont="1" applyBorder="1" applyAlignment="1">
      <alignment vertical="center"/>
    </xf>
    <xf numFmtId="165" fontId="12" fillId="0" borderId="5" xfId="1" applyNumberFormat="1" applyFont="1" applyBorder="1" applyAlignment="1">
      <alignment vertical="center" wrapText="1"/>
    </xf>
    <xf numFmtId="165" fontId="10" fillId="0" borderId="1" xfId="1" applyNumberFormat="1" applyFont="1" applyBorder="1" applyAlignment="1">
      <alignment vertical="center" wrapText="1"/>
    </xf>
    <xf numFmtId="165" fontId="11" fillId="0" borderId="4" xfId="1" applyNumberFormat="1" applyFont="1" applyBorder="1" applyAlignment="1">
      <alignment vertical="center" wrapText="1"/>
    </xf>
    <xf numFmtId="165" fontId="11" fillId="0" borderId="4" xfId="1" applyNumberFormat="1" applyFont="1" applyBorder="1" applyAlignment="1">
      <alignment vertical="center"/>
    </xf>
    <xf numFmtId="165" fontId="12" fillId="0" borderId="3" xfId="1" applyNumberFormat="1" applyFont="1" applyBorder="1" applyAlignment="1">
      <alignment vertical="center" wrapText="1"/>
    </xf>
    <xf numFmtId="165" fontId="8" fillId="0" borderId="5" xfId="1" applyNumberFormat="1" applyFont="1" applyBorder="1" applyAlignment="1">
      <alignment vertical="center" wrapText="1"/>
    </xf>
    <xf numFmtId="165" fontId="8" fillId="0" borderId="1" xfId="1" applyNumberFormat="1" applyFont="1" applyBorder="1" applyAlignment="1">
      <alignment vertical="center"/>
    </xf>
    <xf numFmtId="165" fontId="11" fillId="0" borderId="2" xfId="1" applyNumberFormat="1" applyFont="1" applyBorder="1" applyAlignment="1">
      <alignment vertical="center" wrapText="1"/>
    </xf>
    <xf numFmtId="165" fontId="7" fillId="0" borderId="0" xfId="1" applyNumberFormat="1" applyFont="1" applyAlignment="1">
      <alignment vertical="center" wrapText="1"/>
    </xf>
    <xf numFmtId="164" fontId="12" fillId="0" borderId="2" xfId="1" applyFont="1" applyBorder="1" applyAlignment="1">
      <alignment horizontal="right" vertical="center" wrapText="1"/>
    </xf>
    <xf numFmtId="164" fontId="12" fillId="0" borderId="2" xfId="1" applyFont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165" fontId="8" fillId="0" borderId="2" xfId="1" applyNumberFormat="1" applyFont="1" applyBorder="1" applyAlignment="1">
      <alignment vertical="center"/>
    </xf>
    <xf numFmtId="165" fontId="0" fillId="0" borderId="0" xfId="1" applyNumberFormat="1" applyFont="1" applyFill="1"/>
    <xf numFmtId="165" fontId="8" fillId="0" borderId="0" xfId="1" applyNumberFormat="1" applyFont="1" applyFill="1" applyAlignment="1">
      <alignment horizontal="right" vertical="center"/>
    </xf>
    <xf numFmtId="165" fontId="8" fillId="0" borderId="0" xfId="1" applyNumberFormat="1" applyFont="1" applyFill="1" applyAlignment="1">
      <alignment horizontal="right" vertical="center" wrapText="1"/>
    </xf>
    <xf numFmtId="165" fontId="13" fillId="0" borderId="0" xfId="1" applyNumberFormat="1" applyFont="1" applyFill="1" applyAlignment="1">
      <alignment horizontal="right" vertical="center"/>
    </xf>
    <xf numFmtId="165" fontId="13" fillId="0" borderId="0" xfId="1" applyNumberFormat="1" applyFont="1" applyFill="1" applyAlignment="1">
      <alignment horizontal="right" vertical="center" wrapText="1"/>
    </xf>
    <xf numFmtId="165" fontId="11" fillId="0" borderId="0" xfId="1" applyNumberFormat="1" applyFont="1" applyFill="1" applyAlignment="1">
      <alignment horizontal="right" vertical="center"/>
    </xf>
    <xf numFmtId="165" fontId="12" fillId="0" borderId="0" xfId="1" applyNumberFormat="1" applyFont="1" applyFill="1" applyAlignment="1">
      <alignment horizontal="right" vertical="center" wrapText="1"/>
    </xf>
    <xf numFmtId="165" fontId="13" fillId="0" borderId="4" xfId="1" applyNumberFormat="1" applyFont="1" applyFill="1" applyBorder="1" applyAlignment="1">
      <alignment horizontal="right" vertical="center"/>
    </xf>
    <xf numFmtId="165" fontId="10" fillId="0" borderId="4" xfId="1" applyNumberFormat="1" applyFont="1" applyFill="1" applyBorder="1" applyAlignment="1">
      <alignment horizontal="right" vertical="center"/>
    </xf>
    <xf numFmtId="165" fontId="11" fillId="0" borderId="4" xfId="1" applyNumberFormat="1" applyFont="1" applyFill="1" applyBorder="1" applyAlignment="1">
      <alignment horizontal="right" vertical="center"/>
    </xf>
    <xf numFmtId="165" fontId="8" fillId="0" borderId="4" xfId="1" applyNumberFormat="1" applyFont="1" applyFill="1" applyBorder="1" applyAlignment="1">
      <alignment horizontal="right" vertical="center"/>
    </xf>
    <xf numFmtId="165" fontId="12" fillId="0" borderId="4" xfId="1" applyNumberFormat="1" applyFont="1" applyFill="1" applyBorder="1" applyAlignment="1">
      <alignment horizontal="right" vertical="center" wrapText="1"/>
    </xf>
    <xf numFmtId="165" fontId="10" fillId="0" borderId="0" xfId="1" applyNumberFormat="1" applyFont="1" applyFill="1" applyAlignment="1">
      <alignment horizontal="right" vertical="center"/>
    </xf>
    <xf numFmtId="165" fontId="12" fillId="0" borderId="0" xfId="1" applyNumberFormat="1" applyFont="1" applyFill="1" applyAlignment="1">
      <alignment horizontal="right" vertical="center"/>
    </xf>
    <xf numFmtId="165" fontId="12" fillId="0" borderId="5" xfId="1" applyNumberFormat="1" applyFont="1" applyFill="1" applyBorder="1" applyAlignment="1">
      <alignment horizontal="right" vertical="center"/>
    </xf>
    <xf numFmtId="165" fontId="8" fillId="0" borderId="5" xfId="1" applyNumberFormat="1" applyFont="1" applyFill="1" applyBorder="1" applyAlignment="1">
      <alignment horizontal="right" vertical="center"/>
    </xf>
    <xf numFmtId="165" fontId="13" fillId="0" borderId="0" xfId="1" applyNumberFormat="1" applyFont="1" applyFill="1" applyBorder="1" applyAlignment="1">
      <alignment horizontal="right" vertical="center"/>
    </xf>
    <xf numFmtId="0" fontId="13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165" fontId="10" fillId="0" borderId="0" xfId="1" applyNumberFormat="1" applyFont="1" applyAlignment="1">
      <alignment vertical="center" wrapText="1"/>
    </xf>
    <xf numFmtId="165" fontId="8" fillId="0" borderId="0" xfId="1" applyNumberFormat="1" applyFont="1" applyAlignment="1">
      <alignment vertical="center" wrapText="1"/>
    </xf>
    <xf numFmtId="165" fontId="8" fillId="0" borderId="0" xfId="1" applyNumberFormat="1" applyFont="1" applyAlignment="1">
      <alignment vertical="center"/>
    </xf>
    <xf numFmtId="165" fontId="12" fillId="0" borderId="2" xfId="1" applyNumberFormat="1" applyFont="1" applyBorder="1" applyAlignment="1">
      <alignment vertical="center" wrapText="1"/>
    </xf>
    <xf numFmtId="165" fontId="12" fillId="0" borderId="0" xfId="1" applyNumberFormat="1" applyFont="1" applyAlignment="1">
      <alignment vertical="center" wrapText="1"/>
    </xf>
    <xf numFmtId="165" fontId="14" fillId="0" borderId="0" xfId="1" applyNumberFormat="1" applyFont="1" applyAlignment="1">
      <alignment vertical="center" wrapText="1"/>
    </xf>
    <xf numFmtId="165" fontId="14" fillId="0" borderId="0" xfId="1" applyNumberFormat="1" applyFont="1" applyAlignment="1">
      <alignment vertical="center"/>
    </xf>
    <xf numFmtId="165" fontId="13" fillId="0" borderId="0" xfId="1" applyNumberFormat="1" applyFont="1" applyAlignment="1">
      <alignment vertical="center" wrapText="1"/>
    </xf>
    <xf numFmtId="165" fontId="12" fillId="0" borderId="0" xfId="1" applyNumberFormat="1" applyFont="1" applyAlignment="1">
      <alignment vertical="center"/>
    </xf>
    <xf numFmtId="0" fontId="12" fillId="0" borderId="6" xfId="0" applyFont="1" applyBorder="1" applyAlignment="1">
      <alignment horizontal="center" vertical="center" wrapText="1"/>
    </xf>
    <xf numFmtId="165" fontId="11" fillId="0" borderId="0" xfId="1" applyNumberFormat="1" applyFont="1" applyAlignment="1">
      <alignment horizontal="right" vertical="center"/>
    </xf>
    <xf numFmtId="165" fontId="11" fillId="0" borderId="4" xfId="1" applyNumberFormat="1" applyFont="1" applyBorder="1" applyAlignment="1">
      <alignment horizontal="right" vertical="center"/>
    </xf>
    <xf numFmtId="165" fontId="12" fillId="0" borderId="4" xfId="1" applyNumberFormat="1" applyFont="1" applyBorder="1" applyAlignment="1">
      <alignment horizontal="right" vertical="center"/>
    </xf>
    <xf numFmtId="0" fontId="12" fillId="0" borderId="6" xfId="0" applyFont="1" applyBorder="1" applyAlignment="1">
      <alignment vertical="center" wrapText="1"/>
    </xf>
    <xf numFmtId="165" fontId="11" fillId="0" borderId="4" xfId="1" applyNumberFormat="1" applyFont="1" applyFill="1" applyBorder="1" applyAlignment="1">
      <alignment horizontal="right" vertical="center" wrapText="1"/>
    </xf>
    <xf numFmtId="0" fontId="18" fillId="0" borderId="0" xfId="0" applyFont="1" applyAlignment="1">
      <alignment wrapText="1"/>
    </xf>
    <xf numFmtId="165" fontId="12" fillId="0" borderId="4" xfId="1" applyNumberFormat="1" applyFont="1" applyBorder="1" applyAlignment="1">
      <alignment horizontal="right" vertical="center" wrapText="1"/>
    </xf>
    <xf numFmtId="165" fontId="12" fillId="0" borderId="0" xfId="1" applyNumberFormat="1" applyFont="1" applyBorder="1" applyAlignment="1">
      <alignment horizontal="right" vertical="center" wrapText="1"/>
    </xf>
    <xf numFmtId="165" fontId="12" fillId="0" borderId="0" xfId="1" applyNumberFormat="1" applyFont="1" applyBorder="1" applyAlignment="1">
      <alignment horizontal="right" vertical="center"/>
    </xf>
    <xf numFmtId="165" fontId="8" fillId="0" borderId="0" xfId="1" applyNumberFormat="1" applyFont="1" applyBorder="1" applyAlignment="1">
      <alignment horizontal="right" vertical="center"/>
    </xf>
    <xf numFmtId="165" fontId="10" fillId="0" borderId="0" xfId="1" applyNumberFormat="1" applyFont="1" applyBorder="1" applyAlignment="1">
      <alignment horizontal="right" vertical="center" wrapText="1"/>
    </xf>
    <xf numFmtId="165" fontId="10" fillId="0" borderId="0" xfId="1" applyNumberFormat="1" applyFont="1" applyBorder="1" applyAlignment="1">
      <alignment horizontal="right" vertical="center"/>
    </xf>
    <xf numFmtId="165" fontId="0" fillId="0" borderId="0" xfId="1" applyNumberFormat="1" applyFont="1" applyBorder="1"/>
    <xf numFmtId="165" fontId="8" fillId="0" borderId="7" xfId="1" applyNumberFormat="1" applyFont="1" applyBorder="1" applyAlignment="1">
      <alignment horizontal="right" vertical="center" wrapText="1"/>
    </xf>
    <xf numFmtId="165" fontId="8" fillId="0" borderId="0" xfId="1" applyNumberFormat="1" applyFont="1" applyFill="1" applyBorder="1" applyAlignment="1">
      <alignment horizontal="right" vertical="center"/>
    </xf>
    <xf numFmtId="165" fontId="11" fillId="0" borderId="0" xfId="1" applyNumberFormat="1" applyFont="1" applyFill="1" applyBorder="1" applyAlignment="1">
      <alignment horizontal="right" vertical="center"/>
    </xf>
    <xf numFmtId="165" fontId="10" fillId="0" borderId="0" xfId="1" applyNumberFormat="1" applyFont="1" applyFill="1" applyBorder="1" applyAlignment="1">
      <alignment horizontal="right" vertical="center"/>
    </xf>
    <xf numFmtId="165" fontId="8" fillId="0" borderId="4" xfId="1" applyNumberFormat="1" applyFont="1" applyFill="1" applyBorder="1" applyAlignment="1">
      <alignment horizontal="right" vertical="center" wrapText="1"/>
    </xf>
    <xf numFmtId="165" fontId="8" fillId="0" borderId="2" xfId="1" applyNumberFormat="1" applyFont="1" applyFill="1" applyBorder="1" applyAlignment="1">
      <alignment horizontal="center" vertical="center"/>
    </xf>
    <xf numFmtId="165" fontId="8" fillId="0" borderId="2" xfId="1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165" fontId="8" fillId="0" borderId="8" xfId="1" applyNumberFormat="1" applyFont="1" applyBorder="1" applyAlignment="1">
      <alignment horizontal="right" vertical="center" wrapText="1"/>
    </xf>
    <xf numFmtId="165" fontId="7" fillId="0" borderId="0" xfId="1" applyNumberFormat="1" applyFont="1" applyBorder="1" applyAlignment="1"/>
    <xf numFmtId="165" fontId="8" fillId="0" borderId="8" xfId="1" applyNumberFormat="1" applyFont="1" applyBorder="1" applyAlignment="1">
      <alignment horizontal="center" vertical="center" wrapText="1"/>
    </xf>
    <xf numFmtId="165" fontId="8" fillId="0" borderId="8" xfId="1" applyNumberFormat="1" applyFont="1" applyBorder="1" applyAlignment="1">
      <alignment vertical="center" wrapText="1"/>
    </xf>
    <xf numFmtId="0" fontId="8" fillId="0" borderId="8" xfId="0" applyFont="1" applyBorder="1" applyAlignment="1">
      <alignment horizontal="center" vertical="center" wrapText="1"/>
    </xf>
    <xf numFmtId="165" fontId="8" fillId="0" borderId="4" xfId="1" applyNumberFormat="1" applyFont="1" applyFill="1" applyBorder="1" applyAlignment="1">
      <alignment horizontal="center" vertical="center" wrapText="1"/>
    </xf>
    <xf numFmtId="165" fontId="11" fillId="0" borderId="9" xfId="1" applyNumberFormat="1" applyFont="1" applyBorder="1" applyAlignment="1">
      <alignment vertical="center" wrapText="1"/>
    </xf>
    <xf numFmtId="165" fontId="11" fillId="0" borderId="9" xfId="1" applyNumberFormat="1" applyFont="1" applyBorder="1" applyAlignment="1">
      <alignment vertical="center"/>
    </xf>
    <xf numFmtId="165" fontId="13" fillId="0" borderId="9" xfId="1" applyNumberFormat="1" applyFont="1" applyFill="1" applyBorder="1" applyAlignment="1">
      <alignment horizontal="right" vertical="center"/>
    </xf>
    <xf numFmtId="165" fontId="10" fillId="0" borderId="9" xfId="1" applyNumberFormat="1" applyFont="1" applyFill="1" applyBorder="1" applyAlignment="1">
      <alignment horizontal="right" vertical="center"/>
    </xf>
    <xf numFmtId="165" fontId="11" fillId="0" borderId="9" xfId="1" applyNumberFormat="1" applyFont="1" applyFill="1" applyBorder="1" applyAlignment="1">
      <alignment horizontal="right" vertical="center"/>
    </xf>
    <xf numFmtId="165" fontId="8" fillId="0" borderId="9" xfId="1" applyNumberFormat="1" applyFont="1" applyFill="1" applyBorder="1" applyAlignment="1">
      <alignment horizontal="right" vertical="center"/>
    </xf>
    <xf numFmtId="165" fontId="12" fillId="0" borderId="9" xfId="1" applyNumberFormat="1" applyFont="1" applyFill="1" applyBorder="1" applyAlignment="1">
      <alignment horizontal="right" vertical="center" wrapText="1"/>
    </xf>
    <xf numFmtId="165" fontId="8" fillId="0" borderId="6" xfId="1" applyNumberFormat="1" applyFont="1" applyFill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165" fontId="8" fillId="0" borderId="2" xfId="1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wrapText="1"/>
    </xf>
    <xf numFmtId="0" fontId="20" fillId="0" borderId="0" xfId="2" applyAlignment="1">
      <alignment vertic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9"/>
  <sheetViews>
    <sheetView tabSelected="1" zoomScale="80" zoomScaleNormal="80" workbookViewId="0">
      <selection activeCell="G22" sqref="G21:G22"/>
    </sheetView>
  </sheetViews>
  <sheetFormatPr defaultColWidth="8.88671875" defaultRowHeight="13.8" x14ac:dyDescent="0.3"/>
  <cols>
    <col min="1" max="1" width="1.6640625" style="2" customWidth="1"/>
    <col min="2" max="16384" width="8.88671875" style="2"/>
  </cols>
  <sheetData>
    <row r="2" spans="2:6" x14ac:dyDescent="0.3">
      <c r="B2" s="1" t="s">
        <v>0</v>
      </c>
    </row>
    <row r="3" spans="2:6" x14ac:dyDescent="0.3">
      <c r="B3" s="5" t="s">
        <v>155</v>
      </c>
      <c r="C3" s="3"/>
      <c r="D3" s="5"/>
      <c r="E3" s="3"/>
      <c r="F3" s="3"/>
    </row>
    <row r="4" spans="2:6" x14ac:dyDescent="0.3">
      <c r="B4" s="4"/>
    </row>
    <row r="5" spans="2:6" ht="14.4" x14ac:dyDescent="0.3">
      <c r="B5" s="126" t="s">
        <v>156</v>
      </c>
    </row>
    <row r="6" spans="2:6" ht="14.4" x14ac:dyDescent="0.3">
      <c r="B6" s="126" t="s">
        <v>157</v>
      </c>
      <c r="C6" s="8"/>
    </row>
    <row r="7" spans="2:6" ht="14.4" x14ac:dyDescent="0.3">
      <c r="B7" s="126" t="s">
        <v>158</v>
      </c>
      <c r="C7" s="8"/>
    </row>
    <row r="8" spans="2:6" ht="14.4" x14ac:dyDescent="0.3">
      <c r="B8" s="126" t="s">
        <v>159</v>
      </c>
      <c r="C8" s="8"/>
    </row>
    <row r="9" spans="2:6" ht="14.4" x14ac:dyDescent="0.3">
      <c r="B9" s="126" t="s">
        <v>1</v>
      </c>
      <c r="C9" s="8"/>
    </row>
  </sheetData>
  <hyperlinks>
    <hyperlink ref="B5" location="'Sit. pozitiei financiare'!A1" display="SITUAȚIA CONSOLIDATA A POZIȚIEI FINANCIARE la 31 Decembrie 2023" xr:uid="{C9AA986C-5C6C-4400-884E-6852C5799EA5}"/>
    <hyperlink ref="B6" location="'Sit. Profit sau Pierdere'!A1" display="SITUAȚIA CONSOLIDATA A PROFITULUI SAU PIERDERII ȘI A ALTOR ELEMENTE ALE REZULTATULUI GLOBAL pentru anul incheiat la 31 decembrie 2023" xr:uid="{678F979D-B5FC-4972-8D40-D2D869551CFF}"/>
    <hyperlink ref="B7" location="'Sit. modif cap.proprii'!A1" display="SITUAȚIA CONSOLIDATA  A MODIFICĂRILOR CAPITALURILOR PROPRII pentru anul incheiat la 31 decembrie 2023" xr:uid="{3C57359F-6E67-485A-87B1-431D6BE35271}"/>
    <hyperlink ref="B8" location="'Sit.Fluxuri Numerar'!A1" display="SITUAȚIA CONSOLIDATA A FLUXURILOR DE NUMERAR pentru anul incheiat la 31 decembrie 2023 " xr:uid="{053E3766-5646-4030-B7AB-692128D458F6}"/>
    <hyperlink ref="B9" location="'Segmente Operationale'!A1" display="INFORMATII CU PRIVIRE LA SEGMENTELE OPERATIONALE" xr:uid="{64E1CEFF-3272-4B49-AD60-7F2FCDE7ADE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67"/>
  <sheetViews>
    <sheetView zoomScale="80" zoomScaleNormal="80" workbookViewId="0">
      <selection activeCell="B2" sqref="B2"/>
    </sheetView>
  </sheetViews>
  <sheetFormatPr defaultRowHeight="14.4" x14ac:dyDescent="0.3"/>
  <cols>
    <col min="1" max="1" width="2.88671875" customWidth="1"/>
    <col min="2" max="2" width="36.109375" bestFit="1" customWidth="1"/>
    <col min="3" max="3" width="18.88671875" style="17" customWidth="1"/>
    <col min="4" max="4" width="16.88671875" style="17" customWidth="1"/>
  </cols>
  <sheetData>
    <row r="1" spans="2:4" x14ac:dyDescent="0.3">
      <c r="B1" t="s">
        <v>45</v>
      </c>
    </row>
    <row r="2" spans="2:4" x14ac:dyDescent="0.3">
      <c r="B2" s="35" t="s">
        <v>161</v>
      </c>
    </row>
    <row r="5" spans="2:4" x14ac:dyDescent="0.3">
      <c r="B5" s="7" t="str">
        <f>INDEX!B5</f>
        <v>SITUAȚIA CONSOLIDATA A POZIȚIEI FINANCIARE la 31 Decembrie 2023</v>
      </c>
    </row>
    <row r="6" spans="2:4" ht="15" thickBot="1" x14ac:dyDescent="0.35"/>
    <row r="7" spans="2:4" ht="18.600000000000001" customHeight="1" thickTop="1" thickBot="1" x14ac:dyDescent="0.35">
      <c r="B7" s="16"/>
      <c r="C7" s="108" t="s">
        <v>128</v>
      </c>
      <c r="D7" s="109" t="s">
        <v>44</v>
      </c>
    </row>
    <row r="8" spans="2:4" x14ac:dyDescent="0.3">
      <c r="B8" s="7" t="s">
        <v>2</v>
      </c>
      <c r="C8" s="19"/>
      <c r="D8" s="107"/>
    </row>
    <row r="9" spans="2:4" x14ac:dyDescent="0.3">
      <c r="B9" s="7"/>
      <c r="C9" s="19"/>
      <c r="D9" s="20"/>
    </row>
    <row r="10" spans="2:4" x14ac:dyDescent="0.3">
      <c r="B10" s="7" t="s">
        <v>3</v>
      </c>
      <c r="C10" s="19"/>
      <c r="D10" s="20"/>
    </row>
    <row r="11" spans="2:4" x14ac:dyDescent="0.3">
      <c r="B11" s="9" t="s">
        <v>4</v>
      </c>
      <c r="C11" s="19">
        <v>20392932670</v>
      </c>
      <c r="D11" s="20">
        <v>19486017063</v>
      </c>
    </row>
    <row r="12" spans="2:4" x14ac:dyDescent="0.3">
      <c r="B12" s="9" t="s">
        <v>5</v>
      </c>
      <c r="C12" s="19">
        <v>39308728</v>
      </c>
      <c r="D12" s="20">
        <v>41595965</v>
      </c>
    </row>
    <row r="13" spans="2:4" x14ac:dyDescent="0.3">
      <c r="B13" s="9" t="s">
        <v>6</v>
      </c>
      <c r="C13" s="19" t="s">
        <v>136</v>
      </c>
      <c r="D13" s="20">
        <v>101057471</v>
      </c>
    </row>
    <row r="14" spans="2:4" x14ac:dyDescent="0.3">
      <c r="B14" s="9" t="s">
        <v>7</v>
      </c>
      <c r="C14" s="21">
        <v>353397310</v>
      </c>
      <c r="D14" s="20">
        <v>351337578</v>
      </c>
    </row>
    <row r="15" spans="2:4" x14ac:dyDescent="0.3">
      <c r="B15" s="9" t="s">
        <v>8</v>
      </c>
      <c r="C15" s="21">
        <v>283520331</v>
      </c>
      <c r="D15" s="20">
        <v>218235546</v>
      </c>
    </row>
    <row r="16" spans="2:4" ht="15" thickBot="1" x14ac:dyDescent="0.35">
      <c r="B16" s="7" t="s">
        <v>9</v>
      </c>
      <c r="C16" s="23">
        <f>SUM(C11:C15)</f>
        <v>21069159039</v>
      </c>
      <c r="D16" s="23">
        <f>SUM(D11:D15)</f>
        <v>20198243623</v>
      </c>
    </row>
    <row r="17" spans="2:4" ht="15" thickTop="1" x14ac:dyDescent="0.3">
      <c r="B17" s="16"/>
      <c r="C17" s="19"/>
      <c r="D17" s="25"/>
    </row>
    <row r="18" spans="2:4" x14ac:dyDescent="0.3">
      <c r="B18" s="7" t="s">
        <v>10</v>
      </c>
      <c r="C18" s="19"/>
      <c r="D18" s="20"/>
    </row>
    <row r="19" spans="2:4" x14ac:dyDescent="0.3">
      <c r="B19" s="9" t="s">
        <v>11</v>
      </c>
      <c r="C19" s="19">
        <v>70922587</v>
      </c>
      <c r="D19" s="20">
        <v>72432916</v>
      </c>
    </row>
    <row r="20" spans="2:4" x14ac:dyDescent="0.3">
      <c r="B20" s="9" t="s">
        <v>12</v>
      </c>
      <c r="C20" s="21">
        <v>3047968209</v>
      </c>
      <c r="D20" s="20">
        <v>1350677128</v>
      </c>
    </row>
    <row r="21" spans="2:4" x14ac:dyDescent="0.3">
      <c r="B21" s="9" t="s">
        <v>13</v>
      </c>
      <c r="C21" s="21">
        <v>4349481852</v>
      </c>
      <c r="D21" s="20">
        <v>3034745062</v>
      </c>
    </row>
    <row r="22" spans="2:4" x14ac:dyDescent="0.3">
      <c r="B22" s="9" t="s">
        <v>14</v>
      </c>
      <c r="C22" s="21">
        <v>407634372</v>
      </c>
      <c r="D22" s="20">
        <v>660734429</v>
      </c>
    </row>
    <row r="23" spans="2:4" x14ac:dyDescent="0.3">
      <c r="B23" s="9" t="s">
        <v>15</v>
      </c>
      <c r="C23" s="21">
        <v>101057471</v>
      </c>
      <c r="D23" s="20"/>
    </row>
    <row r="24" spans="2:4" ht="15" thickBot="1" x14ac:dyDescent="0.35">
      <c r="B24" s="9" t="s">
        <v>16</v>
      </c>
      <c r="C24" s="21">
        <v>62940704</v>
      </c>
      <c r="D24" s="26">
        <v>115505113</v>
      </c>
    </row>
    <row r="25" spans="2:4" ht="15" thickBot="1" x14ac:dyDescent="0.35">
      <c r="B25" s="7" t="s">
        <v>17</v>
      </c>
      <c r="C25" s="27">
        <f>SUM(C19:C24)</f>
        <v>8040005195</v>
      </c>
      <c r="D25" s="27">
        <f>SUM(D19:D24)</f>
        <v>5234094648</v>
      </c>
    </row>
    <row r="26" spans="2:4" ht="15.6" thickTop="1" thickBot="1" x14ac:dyDescent="0.35">
      <c r="B26" s="16"/>
      <c r="C26" s="28"/>
      <c r="D26" s="24"/>
    </row>
    <row r="27" spans="2:4" ht="15.6" thickTop="1" thickBot="1" x14ac:dyDescent="0.35">
      <c r="B27" s="7" t="s">
        <v>18</v>
      </c>
      <c r="C27" s="23">
        <f>C25+C16</f>
        <v>29109164234</v>
      </c>
      <c r="D27" s="23">
        <f>D25+D16</f>
        <v>25432338271</v>
      </c>
    </row>
    <row r="28" spans="2:4" ht="15" thickTop="1" x14ac:dyDescent="0.3">
      <c r="B28" s="16"/>
      <c r="C28" s="19"/>
      <c r="D28" s="25"/>
    </row>
    <row r="29" spans="2:4" x14ac:dyDescent="0.3">
      <c r="B29" s="7" t="s">
        <v>19</v>
      </c>
      <c r="C29" s="19"/>
      <c r="D29" s="20"/>
    </row>
    <row r="30" spans="2:4" x14ac:dyDescent="0.3">
      <c r="B30" s="7" t="s">
        <v>20</v>
      </c>
      <c r="C30" s="19"/>
      <c r="D30" s="20"/>
    </row>
    <row r="31" spans="2:4" x14ac:dyDescent="0.3">
      <c r="B31" s="9" t="s">
        <v>21</v>
      </c>
      <c r="C31" s="19">
        <v>4498025670</v>
      </c>
      <c r="D31" s="20">
        <v>4484594820</v>
      </c>
    </row>
    <row r="32" spans="2:4" x14ac:dyDescent="0.3">
      <c r="B32" s="9" t="s">
        <v>130</v>
      </c>
      <c r="C32" s="19">
        <v>1028872000</v>
      </c>
      <c r="D32" s="20">
        <v>1028872000</v>
      </c>
    </row>
    <row r="33" spans="2:4" x14ac:dyDescent="0.3">
      <c r="B33" s="2" t="s">
        <v>131</v>
      </c>
      <c r="C33" s="19">
        <v>45324243</v>
      </c>
      <c r="D33" s="20">
        <v>45324243</v>
      </c>
    </row>
    <row r="34" spans="2:4" x14ac:dyDescent="0.3">
      <c r="B34" s="9" t="s">
        <v>22</v>
      </c>
      <c r="C34" s="21">
        <v>12076640610</v>
      </c>
      <c r="D34" s="20">
        <v>11084018512</v>
      </c>
    </row>
    <row r="35" spans="2:4" x14ac:dyDescent="0.3">
      <c r="B35" s="9" t="s">
        <v>23</v>
      </c>
      <c r="C35" s="21">
        <v>1024033814</v>
      </c>
      <c r="D35" s="20">
        <v>1023187881</v>
      </c>
    </row>
    <row r="36" spans="2:4" ht="15" thickBot="1" x14ac:dyDescent="0.35">
      <c r="B36" s="9" t="s">
        <v>24</v>
      </c>
      <c r="C36" s="29">
        <v>6393661171</v>
      </c>
      <c r="D36" s="26">
        <v>3966177397</v>
      </c>
    </row>
    <row r="37" spans="2:4" ht="15" thickBot="1" x14ac:dyDescent="0.35">
      <c r="B37" s="7" t="s">
        <v>25</v>
      </c>
      <c r="C37" s="23">
        <f>SUM(C31:C36)</f>
        <v>25066557508</v>
      </c>
      <c r="D37" s="23">
        <f>SUM(D31:D36)</f>
        <v>21632174853</v>
      </c>
    </row>
    <row r="38" spans="2:4" ht="15" thickTop="1" x14ac:dyDescent="0.3">
      <c r="B38" s="16"/>
      <c r="C38" s="19"/>
      <c r="D38" s="25"/>
    </row>
    <row r="39" spans="2:4" x14ac:dyDescent="0.3">
      <c r="B39" s="7" t="s">
        <v>26</v>
      </c>
      <c r="C39" s="19"/>
      <c r="D39" s="20"/>
    </row>
    <row r="40" spans="2:4" x14ac:dyDescent="0.3">
      <c r="B40" s="7" t="s">
        <v>27</v>
      </c>
      <c r="C40" s="19"/>
      <c r="D40" s="20"/>
    </row>
    <row r="41" spans="2:4" x14ac:dyDescent="0.3">
      <c r="B41" s="9" t="s">
        <v>28</v>
      </c>
      <c r="C41" s="21">
        <v>300252643</v>
      </c>
      <c r="D41" s="20">
        <v>390491214</v>
      </c>
    </row>
    <row r="42" spans="2:4" x14ac:dyDescent="0.3">
      <c r="B42" s="9" t="s">
        <v>29</v>
      </c>
      <c r="C42" s="21">
        <v>61255105</v>
      </c>
      <c r="D42" s="20">
        <v>7566923</v>
      </c>
    </row>
    <row r="43" spans="2:4" x14ac:dyDescent="0.3">
      <c r="B43" s="9" t="s">
        <v>30</v>
      </c>
      <c r="C43" s="21">
        <v>131507412</v>
      </c>
      <c r="D43" s="20">
        <v>136197367</v>
      </c>
    </row>
    <row r="44" spans="2:4" x14ac:dyDescent="0.3">
      <c r="B44" s="9" t="s">
        <v>31</v>
      </c>
      <c r="C44" s="21">
        <v>1503655077</v>
      </c>
      <c r="D44" s="20">
        <v>1315945777</v>
      </c>
    </row>
    <row r="45" spans="2:4" x14ac:dyDescent="0.3">
      <c r="B45" s="9" t="s">
        <v>32</v>
      </c>
      <c r="C45" s="21">
        <v>128443399</v>
      </c>
      <c r="D45" s="20">
        <v>121840362</v>
      </c>
    </row>
    <row r="46" spans="2:4" x14ac:dyDescent="0.3">
      <c r="B46" s="9" t="s">
        <v>33</v>
      </c>
      <c r="C46" s="21">
        <v>836829820</v>
      </c>
      <c r="D46" s="20">
        <v>817089451</v>
      </c>
    </row>
    <row r="47" spans="2:4" x14ac:dyDescent="0.3">
      <c r="B47" s="9" t="s">
        <v>34</v>
      </c>
      <c r="C47" s="21">
        <v>107100</v>
      </c>
      <c r="D47" s="20">
        <v>428400</v>
      </c>
    </row>
    <row r="48" spans="2:4" ht="15" thickBot="1" x14ac:dyDescent="0.35">
      <c r="B48" s="9" t="s">
        <v>35</v>
      </c>
      <c r="C48" s="89">
        <v>8465727</v>
      </c>
      <c r="D48" s="26">
        <v>5764544</v>
      </c>
    </row>
    <row r="49" spans="2:4" ht="15" thickBot="1" x14ac:dyDescent="0.35">
      <c r="B49" s="7" t="s">
        <v>36</v>
      </c>
      <c r="C49" s="23">
        <f>SUM(C41:C48)</f>
        <v>2970516283</v>
      </c>
      <c r="D49" s="23">
        <f>SUM(D41:D48)</f>
        <v>2795324038</v>
      </c>
    </row>
    <row r="50" spans="2:4" ht="15" thickTop="1" x14ac:dyDescent="0.3">
      <c r="B50" s="7"/>
      <c r="C50" s="31"/>
      <c r="D50" s="32"/>
    </row>
    <row r="51" spans="2:4" x14ac:dyDescent="0.3">
      <c r="B51" s="7" t="s">
        <v>37</v>
      </c>
      <c r="C51" s="33"/>
      <c r="D51" s="34"/>
    </row>
    <row r="52" spans="2:4" x14ac:dyDescent="0.3">
      <c r="B52" s="9" t="s">
        <v>28</v>
      </c>
      <c r="C52" s="21">
        <v>93282098</v>
      </c>
      <c r="D52" s="20">
        <v>94000904</v>
      </c>
    </row>
    <row r="53" spans="2:4" x14ac:dyDescent="0.3">
      <c r="B53" s="9" t="s">
        <v>29</v>
      </c>
      <c r="C53" s="21">
        <v>5045866</v>
      </c>
      <c r="D53" s="20">
        <v>7834182</v>
      </c>
    </row>
    <row r="54" spans="2:4" x14ac:dyDescent="0.3">
      <c r="B54" s="9" t="s">
        <v>34</v>
      </c>
      <c r="C54" s="21">
        <v>407612242</v>
      </c>
      <c r="D54" s="20">
        <v>282995752</v>
      </c>
    </row>
    <row r="55" spans="2:4" x14ac:dyDescent="0.3">
      <c r="B55" s="9" t="s">
        <v>38</v>
      </c>
      <c r="C55" s="21">
        <v>41719807</v>
      </c>
      <c r="D55" s="20">
        <v>84684492</v>
      </c>
    </row>
    <row r="56" spans="2:4" x14ac:dyDescent="0.3">
      <c r="B56" t="s">
        <v>39</v>
      </c>
      <c r="C56" s="21">
        <v>145413034</v>
      </c>
      <c r="D56" s="20">
        <v>171977933</v>
      </c>
    </row>
    <row r="57" spans="2:4" x14ac:dyDescent="0.3">
      <c r="B57" s="9" t="s">
        <v>132</v>
      </c>
      <c r="C57" s="21">
        <v>5722889</v>
      </c>
      <c r="D57" s="20">
        <v>5695853</v>
      </c>
    </row>
    <row r="58" spans="2:4" x14ac:dyDescent="0.3">
      <c r="B58" s="9" t="s">
        <v>32</v>
      </c>
      <c r="C58" s="21">
        <v>76313941</v>
      </c>
      <c r="D58" s="20">
        <v>71046892</v>
      </c>
    </row>
    <row r="59" spans="2:4" x14ac:dyDescent="0.3">
      <c r="B59" s="9" t="s">
        <v>33</v>
      </c>
      <c r="C59" s="21">
        <v>188972964</v>
      </c>
      <c r="D59" s="20">
        <v>156558818</v>
      </c>
    </row>
    <row r="60" spans="2:4" x14ac:dyDescent="0.3">
      <c r="B60" s="9" t="s">
        <v>40</v>
      </c>
      <c r="C60" s="21">
        <v>876904</v>
      </c>
      <c r="D60" s="20">
        <v>91370195</v>
      </c>
    </row>
    <row r="61" spans="2:4" x14ac:dyDescent="0.3">
      <c r="B61" s="9" t="s">
        <v>133</v>
      </c>
      <c r="C61" s="21">
        <v>107130698</v>
      </c>
      <c r="D61" s="20">
        <v>38674359</v>
      </c>
    </row>
    <row r="62" spans="2:4" ht="15" thickBot="1" x14ac:dyDescent="0.35">
      <c r="B62" s="7" t="s">
        <v>41</v>
      </c>
      <c r="C62" s="91">
        <f>SUM(C52:C61)</f>
        <v>1072090443</v>
      </c>
      <c r="D62" s="91">
        <f>SUM(D52:D61)</f>
        <v>1004839380</v>
      </c>
    </row>
    <row r="63" spans="2:4" ht="15" thickBot="1" x14ac:dyDescent="0.35">
      <c r="B63" s="7"/>
      <c r="C63" s="28"/>
      <c r="D63" s="55"/>
    </row>
    <row r="64" spans="2:4" ht="15.6" thickTop="1" thickBot="1" x14ac:dyDescent="0.35">
      <c r="B64" s="7" t="s">
        <v>42</v>
      </c>
      <c r="C64" s="23">
        <f>C62+C49</f>
        <v>4042606726</v>
      </c>
      <c r="D64" s="23">
        <f>D62+D49</f>
        <v>3800163418</v>
      </c>
    </row>
    <row r="65" spans="2:4" ht="15.6" thickTop="1" thickBot="1" x14ac:dyDescent="0.35">
      <c r="B65" s="7"/>
      <c r="C65" s="22"/>
      <c r="D65" s="30"/>
    </row>
    <row r="66" spans="2:4" ht="15.6" thickTop="1" thickBot="1" x14ac:dyDescent="0.35">
      <c r="B66" s="7" t="s">
        <v>43</v>
      </c>
      <c r="C66" s="23">
        <f>C64+C37</f>
        <v>29109164234</v>
      </c>
      <c r="D66" s="23">
        <f>D64+D37</f>
        <v>25432338271</v>
      </c>
    </row>
    <row r="67" spans="2:4" ht="15" thickTop="1" x14ac:dyDescent="0.3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D42"/>
  <sheetViews>
    <sheetView zoomScale="80" zoomScaleNormal="80" workbookViewId="0">
      <selection activeCell="F31" sqref="F31"/>
    </sheetView>
  </sheetViews>
  <sheetFormatPr defaultRowHeight="14.4" x14ac:dyDescent="0.3"/>
  <cols>
    <col min="1" max="1" width="1.6640625" customWidth="1"/>
    <col min="2" max="2" width="58.88671875" style="11" customWidth="1"/>
    <col min="3" max="3" width="21.33203125" style="17" customWidth="1"/>
    <col min="4" max="4" width="19.44140625" style="17" customWidth="1"/>
  </cols>
  <sheetData>
    <row r="1" spans="2:4" x14ac:dyDescent="0.3">
      <c r="B1" s="11" t="s">
        <v>45</v>
      </c>
    </row>
    <row r="2" spans="2:4" x14ac:dyDescent="0.3">
      <c r="B2" s="51" t="s">
        <v>161</v>
      </c>
    </row>
    <row r="4" spans="2:4" ht="31.2" customHeight="1" x14ac:dyDescent="0.3">
      <c r="B4" s="123" t="str">
        <f>INDEX!B6</f>
        <v>SITUAȚIA CONSOLIDATA A PROFITULUI SAU PIERDERII ȘI A ALTOR ELEMENTE ALE REZULTATULUI GLOBAL pentru anul incheiat la 31 decembrie 2023</v>
      </c>
      <c r="C4" s="123"/>
      <c r="D4" s="123"/>
    </row>
    <row r="6" spans="2:4" ht="15" customHeight="1" thickBot="1" x14ac:dyDescent="0.35">
      <c r="B6" s="14"/>
      <c r="C6" s="124" t="s">
        <v>146</v>
      </c>
      <c r="D6" s="124"/>
    </row>
    <row r="7" spans="2:4" ht="15.6" customHeight="1" thickTop="1" thickBot="1" x14ac:dyDescent="0.35">
      <c r="B7" s="12"/>
      <c r="C7" s="106" t="s">
        <v>148</v>
      </c>
      <c r="D7" s="106" t="s">
        <v>149</v>
      </c>
    </row>
    <row r="8" spans="2:4" x14ac:dyDescent="0.3">
      <c r="B8" s="14" t="s">
        <v>46</v>
      </c>
      <c r="C8" s="37">
        <v>12160183657</v>
      </c>
      <c r="D8" s="38">
        <v>9451954866</v>
      </c>
    </row>
    <row r="9" spans="2:4" x14ac:dyDescent="0.3">
      <c r="B9" s="14"/>
      <c r="C9" s="37"/>
      <c r="D9" s="38"/>
    </row>
    <row r="10" spans="2:4" x14ac:dyDescent="0.3">
      <c r="B10" s="14" t="s">
        <v>47</v>
      </c>
      <c r="C10" s="37">
        <v>34780151</v>
      </c>
      <c r="D10" s="38">
        <v>66812582</v>
      </c>
    </row>
    <row r="11" spans="2:4" x14ac:dyDescent="0.3">
      <c r="B11" s="14" t="s">
        <v>48</v>
      </c>
      <c r="C11" s="37">
        <v>-639205702</v>
      </c>
      <c r="D11" s="38">
        <v>-450963376</v>
      </c>
    </row>
    <row r="12" spans="2:4" x14ac:dyDescent="0.3">
      <c r="B12" s="14" t="s">
        <v>49</v>
      </c>
      <c r="C12" s="37">
        <v>-728445471</v>
      </c>
      <c r="D12" s="38">
        <v>-626048499</v>
      </c>
    </row>
    <row r="13" spans="2:4" x14ac:dyDescent="0.3">
      <c r="B13" s="14" t="s">
        <v>50</v>
      </c>
      <c r="C13" s="38">
        <v>-1207650147</v>
      </c>
      <c r="D13" s="20">
        <v>-498054587</v>
      </c>
    </row>
    <row r="14" spans="2:4" x14ac:dyDescent="0.3">
      <c r="B14" s="14" t="s">
        <v>51</v>
      </c>
      <c r="C14" s="37">
        <v>-456162844</v>
      </c>
      <c r="D14" s="38">
        <v>-697141984</v>
      </c>
    </row>
    <row r="15" spans="2:4" x14ac:dyDescent="0.3">
      <c r="B15" s="14" t="s">
        <v>52</v>
      </c>
      <c r="C15" s="37">
        <v>-296806263</v>
      </c>
      <c r="D15" s="38">
        <v>-183171134</v>
      </c>
    </row>
    <row r="16" spans="2:4" x14ac:dyDescent="0.3">
      <c r="B16" s="14" t="s">
        <v>53</v>
      </c>
      <c r="C16" s="37">
        <v>-799313167</v>
      </c>
      <c r="D16" s="38">
        <v>-772149913</v>
      </c>
    </row>
    <row r="17" spans="2:4" x14ac:dyDescent="0.3">
      <c r="B17" s="14" t="s">
        <v>54</v>
      </c>
      <c r="C17" s="37">
        <v>-236865307</v>
      </c>
      <c r="D17" s="38">
        <v>-145862852</v>
      </c>
    </row>
    <row r="18" spans="2:4" x14ac:dyDescent="0.3">
      <c r="B18" s="14" t="s">
        <v>55</v>
      </c>
      <c r="C18" s="37">
        <v>-79918198</v>
      </c>
      <c r="D18" s="38">
        <v>-42626448</v>
      </c>
    </row>
    <row r="19" spans="2:4" x14ac:dyDescent="0.3">
      <c r="B19" s="14" t="s">
        <v>56</v>
      </c>
      <c r="C19" s="37">
        <v>-85392113</v>
      </c>
      <c r="D19" s="38">
        <v>-82337484</v>
      </c>
    </row>
    <row r="20" spans="2:4" x14ac:dyDescent="0.3">
      <c r="B20" s="15" t="s">
        <v>40</v>
      </c>
      <c r="C20" s="37">
        <v>-225159036</v>
      </c>
      <c r="D20" s="38">
        <v>-671738811</v>
      </c>
    </row>
    <row r="21" spans="2:4" ht="15" thickBot="1" x14ac:dyDescent="0.35">
      <c r="B21" s="14" t="s">
        <v>57</v>
      </c>
      <c r="C21" s="37">
        <v>-239661120</v>
      </c>
      <c r="D21" s="38">
        <v>-337721308</v>
      </c>
    </row>
    <row r="22" spans="2:4" ht="15.6" customHeight="1" thickTop="1" thickBot="1" x14ac:dyDescent="0.35">
      <c r="B22" s="13" t="s">
        <v>58</v>
      </c>
      <c r="C22" s="40">
        <f>SUM(C8:C21)</f>
        <v>7200384440</v>
      </c>
      <c r="D22" s="40">
        <f>SUM(D8:D21)</f>
        <v>5010951052</v>
      </c>
    </row>
    <row r="23" spans="2:4" ht="15" thickTop="1" x14ac:dyDescent="0.3">
      <c r="B23" s="14"/>
      <c r="C23" s="41"/>
      <c r="D23" s="25"/>
    </row>
    <row r="24" spans="2:4" x14ac:dyDescent="0.3">
      <c r="B24" s="14" t="s">
        <v>59</v>
      </c>
      <c r="C24" s="37">
        <v>319351714</v>
      </c>
      <c r="D24" s="38">
        <v>247196380</v>
      </c>
    </row>
    <row r="25" spans="2:4" ht="15" thickBot="1" x14ac:dyDescent="0.35">
      <c r="B25" s="14" t="s">
        <v>60</v>
      </c>
      <c r="C25" s="42">
        <v>-60608772</v>
      </c>
      <c r="D25" s="43">
        <v>-38111317</v>
      </c>
    </row>
    <row r="26" spans="2:4" ht="15" thickBot="1" x14ac:dyDescent="0.35">
      <c r="B26" s="13" t="s">
        <v>61</v>
      </c>
      <c r="C26" s="44">
        <f>C24+C25</f>
        <v>258742942</v>
      </c>
      <c r="D26" s="44">
        <f>D24+D25</f>
        <v>209085063</v>
      </c>
    </row>
    <row r="27" spans="2:4" ht="15.6" thickTop="1" thickBot="1" x14ac:dyDescent="0.35">
      <c r="B27" s="13"/>
      <c r="C27" s="45"/>
      <c r="D27" s="24"/>
    </row>
    <row r="28" spans="2:4" ht="15.6" customHeight="1" thickTop="1" thickBot="1" x14ac:dyDescent="0.35">
      <c r="B28" s="13" t="s">
        <v>62</v>
      </c>
      <c r="C28" s="40">
        <f>C22+C26</f>
        <v>7459127382</v>
      </c>
      <c r="D28" s="40">
        <f>D22+D26</f>
        <v>5220036115</v>
      </c>
    </row>
    <row r="29" spans="2:4" ht="15" thickTop="1" x14ac:dyDescent="0.3">
      <c r="B29" s="14"/>
      <c r="C29" s="18"/>
      <c r="D29" s="46"/>
    </row>
    <row r="30" spans="2:4" ht="15" thickBot="1" x14ac:dyDescent="0.35">
      <c r="B30" s="14" t="s">
        <v>63</v>
      </c>
      <c r="C30" s="47">
        <v>-1093796861</v>
      </c>
      <c r="D30" s="39">
        <v>-758865556</v>
      </c>
    </row>
    <row r="31" spans="2:4" ht="15.6" customHeight="1" thickTop="1" thickBot="1" x14ac:dyDescent="0.35">
      <c r="B31" s="13" t="s">
        <v>64</v>
      </c>
      <c r="C31" s="40">
        <f>C28+C30</f>
        <v>6365330521</v>
      </c>
      <c r="D31" s="40">
        <f>D28+D30</f>
        <v>4461170559</v>
      </c>
    </row>
    <row r="32" spans="2:4" ht="15" thickTop="1" x14ac:dyDescent="0.3">
      <c r="B32" s="52"/>
      <c r="C32" s="48"/>
      <c r="D32" s="48"/>
    </row>
    <row r="33" spans="2:4" x14ac:dyDescent="0.3">
      <c r="B33" s="14"/>
    </row>
    <row r="34" spans="2:4" x14ac:dyDescent="0.3">
      <c r="B34" s="53" t="s">
        <v>65</v>
      </c>
    </row>
    <row r="35" spans="2:4" ht="15" thickBot="1" x14ac:dyDescent="0.35">
      <c r="B35" s="54" t="s">
        <v>66</v>
      </c>
      <c r="C35" s="49">
        <v>14.17</v>
      </c>
      <c r="D35" s="50">
        <v>9.9499999999999993</v>
      </c>
    </row>
    <row r="36" spans="2:4" ht="15" thickTop="1" x14ac:dyDescent="0.3">
      <c r="B36" s="54"/>
      <c r="C36" s="92"/>
      <c r="D36" s="93"/>
    </row>
    <row r="37" spans="2:4" x14ac:dyDescent="0.3">
      <c r="B37" s="13" t="s">
        <v>67</v>
      </c>
      <c r="C37" s="92"/>
      <c r="D37" s="94"/>
    </row>
    <row r="38" spans="2:4" x14ac:dyDescent="0.3">
      <c r="B38" s="54" t="s">
        <v>134</v>
      </c>
      <c r="C38" s="95">
        <v>1409972246</v>
      </c>
      <c r="D38" s="96">
        <v>1777822246</v>
      </c>
    </row>
    <row r="39" spans="2:4" ht="27.6" x14ac:dyDescent="0.3">
      <c r="B39" s="54" t="s">
        <v>135</v>
      </c>
      <c r="C39" s="95">
        <v>-4962190</v>
      </c>
      <c r="D39" s="96">
        <v>-7536178</v>
      </c>
    </row>
    <row r="40" spans="2:4" ht="15" thickBot="1" x14ac:dyDescent="0.35">
      <c r="B40" s="13" t="s">
        <v>68</v>
      </c>
      <c r="C40" s="98">
        <f>C38+C39</f>
        <v>1405010056</v>
      </c>
      <c r="D40" s="98">
        <f>D38+D39</f>
        <v>1770286068</v>
      </c>
    </row>
    <row r="41" spans="2:4" x14ac:dyDescent="0.3">
      <c r="B41" s="13" t="s">
        <v>69</v>
      </c>
      <c r="C41" s="92">
        <f>C40+C31</f>
        <v>7770340577</v>
      </c>
      <c r="D41" s="92">
        <f>D40+D31</f>
        <v>6231456627</v>
      </c>
    </row>
    <row r="42" spans="2:4" x14ac:dyDescent="0.3">
      <c r="C42" s="97"/>
      <c r="D42" s="97"/>
    </row>
  </sheetData>
  <mergeCells count="2">
    <mergeCell ref="B4:D4"/>
    <mergeCell ref="C6:D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J90"/>
  <sheetViews>
    <sheetView topLeftCell="A24" zoomScale="80" zoomScaleNormal="80" workbookViewId="0">
      <selection activeCell="B54" sqref="B54"/>
    </sheetView>
  </sheetViews>
  <sheetFormatPr defaultRowHeight="14.4" x14ac:dyDescent="0.3"/>
  <cols>
    <col min="1" max="1" width="1.33203125" customWidth="1"/>
    <col min="2" max="2" width="59.21875" customWidth="1"/>
    <col min="3" max="3" width="13.77734375" style="17" bestFit="1" customWidth="1"/>
    <col min="4" max="4" width="13.5546875" style="17" bestFit="1" customWidth="1"/>
    <col min="5" max="5" width="11" style="17" bestFit="1" customWidth="1"/>
    <col min="6" max="7" width="14.5546875" style="17" bestFit="1" customWidth="1"/>
    <col min="8" max="8" width="13.5546875" style="17" bestFit="1" customWidth="1"/>
    <col min="9" max="9" width="14.109375" style="17" bestFit="1" customWidth="1"/>
    <col min="10" max="10" width="14.5546875" style="17" bestFit="1" customWidth="1"/>
  </cols>
  <sheetData>
    <row r="1" spans="2:10" x14ac:dyDescent="0.3">
      <c r="B1" t="s">
        <v>45</v>
      </c>
    </row>
    <row r="2" spans="2:10" x14ac:dyDescent="0.3">
      <c r="B2" s="35" t="s">
        <v>161</v>
      </c>
    </row>
    <row r="4" spans="2:10" ht="28.8" x14ac:dyDescent="0.3">
      <c r="B4" s="90" t="str">
        <f>INDEX!B7</f>
        <v>SITUAȚIA CONSOLIDATA  A MODIFICĂRILOR CAPITALURILOR PROPRII pentru anul incheiat la 31 decembrie 2023</v>
      </c>
    </row>
    <row r="5" spans="2:10" x14ac:dyDescent="0.3">
      <c r="C5" s="56"/>
      <c r="D5" s="56"/>
      <c r="E5" s="56"/>
      <c r="F5" s="56"/>
      <c r="G5" s="56"/>
      <c r="H5" s="56"/>
      <c r="I5" s="56"/>
      <c r="J5" s="56"/>
    </row>
    <row r="6" spans="2:10" ht="55.8" thickBot="1" x14ac:dyDescent="0.35">
      <c r="B6" s="16"/>
      <c r="C6" s="111" t="s">
        <v>21</v>
      </c>
      <c r="D6" s="111" t="s">
        <v>130</v>
      </c>
      <c r="E6" s="111" t="s">
        <v>131</v>
      </c>
      <c r="F6" s="111" t="s">
        <v>81</v>
      </c>
      <c r="G6" s="111" t="s">
        <v>23</v>
      </c>
      <c r="H6" s="111" t="s">
        <v>82</v>
      </c>
      <c r="I6" s="111" t="s">
        <v>25</v>
      </c>
    </row>
    <row r="7" spans="2:10" ht="15" thickBot="1" x14ac:dyDescent="0.35">
      <c r="B7" s="7" t="s">
        <v>150</v>
      </c>
      <c r="C7" s="66">
        <v>4484594820</v>
      </c>
      <c r="D7" s="66">
        <v>1028872000</v>
      </c>
      <c r="E7" s="66">
        <v>45324243</v>
      </c>
      <c r="F7" s="66">
        <v>11084018512</v>
      </c>
      <c r="G7" s="102">
        <v>1023187881</v>
      </c>
      <c r="H7" s="66">
        <v>3966177397</v>
      </c>
      <c r="I7" s="66">
        <f t="shared" ref="I7:I14" si="0">SUM(C7:H7)</f>
        <v>21632174853</v>
      </c>
    </row>
    <row r="8" spans="2:10" x14ac:dyDescent="0.3">
      <c r="B8" s="120" t="s">
        <v>70</v>
      </c>
      <c r="C8" s="57"/>
      <c r="D8" s="57"/>
      <c r="E8" s="57"/>
      <c r="F8" s="57"/>
      <c r="G8" s="58"/>
      <c r="H8" s="57"/>
      <c r="I8" s="57">
        <f t="shared" si="0"/>
        <v>0</v>
      </c>
    </row>
    <row r="9" spans="2:10" x14ac:dyDescent="0.3">
      <c r="B9" s="7" t="s">
        <v>78</v>
      </c>
      <c r="C9" s="59">
        <v>0</v>
      </c>
      <c r="D9" s="59"/>
      <c r="E9" s="59"/>
      <c r="F9" s="59">
        <v>0</v>
      </c>
      <c r="G9" s="72">
        <v>0</v>
      </c>
      <c r="H9" s="61">
        <v>6365330521</v>
      </c>
      <c r="I9" s="57">
        <f t="shared" si="0"/>
        <v>6365330521</v>
      </c>
    </row>
    <row r="10" spans="2:10" x14ac:dyDescent="0.3">
      <c r="B10" s="105" t="s">
        <v>67</v>
      </c>
      <c r="C10" s="59"/>
      <c r="D10" s="59"/>
      <c r="E10" s="59"/>
      <c r="G10" s="60"/>
      <c r="H10" s="61"/>
      <c r="I10" s="57">
        <f t="shared" si="0"/>
        <v>0</v>
      </c>
    </row>
    <row r="11" spans="2:10" x14ac:dyDescent="0.3">
      <c r="B11" s="9" t="s">
        <v>134</v>
      </c>
      <c r="C11" s="72">
        <v>0</v>
      </c>
      <c r="D11" s="72">
        <v>0</v>
      </c>
      <c r="E11" s="72">
        <v>0</v>
      </c>
      <c r="F11" s="68">
        <v>1409972246</v>
      </c>
      <c r="G11" s="72">
        <v>0</v>
      </c>
      <c r="H11" s="100">
        <v>0</v>
      </c>
      <c r="I11" s="57">
        <f t="shared" si="0"/>
        <v>1409972246</v>
      </c>
    </row>
    <row r="12" spans="2:10" ht="27.6" x14ac:dyDescent="0.3">
      <c r="B12" s="36" t="s">
        <v>135</v>
      </c>
      <c r="C12" s="114">
        <v>0</v>
      </c>
      <c r="D12" s="114">
        <v>0</v>
      </c>
      <c r="E12" s="114">
        <v>0</v>
      </c>
      <c r="F12" s="115">
        <v>0</v>
      </c>
      <c r="G12" s="114">
        <v>0</v>
      </c>
      <c r="H12" s="116">
        <v>-4962190</v>
      </c>
      <c r="I12" s="117">
        <f t="shared" si="0"/>
        <v>-4962190</v>
      </c>
    </row>
    <row r="13" spans="2:10" ht="15" thickBot="1" x14ac:dyDescent="0.35">
      <c r="B13" s="7" t="s">
        <v>68</v>
      </c>
      <c r="C13" s="63">
        <f>SUM(C11:C12)</f>
        <v>0</v>
      </c>
      <c r="D13" s="63">
        <f t="shared" ref="D13" si="1">SUM(D11:D12)</f>
        <v>0</v>
      </c>
      <c r="E13" s="63">
        <f>SUM(E11:E12)</f>
        <v>0</v>
      </c>
      <c r="F13" s="66">
        <f>SUM(F11:F12)</f>
        <v>1409972246</v>
      </c>
      <c r="G13" s="66">
        <f>SUM(G11:G12)</f>
        <v>0</v>
      </c>
      <c r="H13" s="66">
        <f>SUM(H11:H12)</f>
        <v>-4962190</v>
      </c>
      <c r="I13" s="66">
        <f t="shared" si="0"/>
        <v>1405010056</v>
      </c>
    </row>
    <row r="14" spans="2:10" ht="15" thickBot="1" x14ac:dyDescent="0.35">
      <c r="B14" s="7" t="s">
        <v>79</v>
      </c>
      <c r="C14" s="64">
        <f>C9+C13</f>
        <v>0</v>
      </c>
      <c r="D14" s="64">
        <f t="shared" ref="D14" si="2">D9+D13</f>
        <v>0</v>
      </c>
      <c r="E14" s="64">
        <f>E9+E13</f>
        <v>0</v>
      </c>
      <c r="F14" s="64">
        <f>F9+F13</f>
        <v>1409972246</v>
      </c>
      <c r="G14" s="64">
        <f>G9+G13</f>
        <v>0</v>
      </c>
      <c r="H14" s="64">
        <f>H9+H13</f>
        <v>6360368331</v>
      </c>
      <c r="I14" s="66">
        <f t="shared" si="0"/>
        <v>7770340577</v>
      </c>
    </row>
    <row r="15" spans="2:10" x14ac:dyDescent="0.3">
      <c r="B15" s="7"/>
      <c r="C15" s="68"/>
      <c r="D15" s="68"/>
      <c r="E15" s="68"/>
      <c r="F15" s="68"/>
      <c r="G15" s="33"/>
      <c r="H15" s="69"/>
      <c r="I15" s="62"/>
    </row>
    <row r="16" spans="2:10" x14ac:dyDescent="0.3">
      <c r="B16" s="120" t="s">
        <v>72</v>
      </c>
      <c r="C16" s="68"/>
      <c r="D16" s="68"/>
      <c r="E16" s="68"/>
      <c r="F16" s="68"/>
      <c r="G16" s="33"/>
      <c r="H16" s="68"/>
      <c r="I16" s="57"/>
    </row>
    <row r="17" spans="2:10" x14ac:dyDescent="0.3">
      <c r="B17" s="7" t="s">
        <v>73</v>
      </c>
      <c r="C17" s="68"/>
      <c r="D17" s="68"/>
      <c r="E17" s="68"/>
      <c r="F17" s="68"/>
      <c r="G17" s="33"/>
      <c r="H17" s="68"/>
      <c r="I17" s="57"/>
    </row>
    <row r="18" spans="2:10" x14ac:dyDescent="0.3">
      <c r="B18" s="9" t="s">
        <v>74</v>
      </c>
      <c r="C18" s="68">
        <v>0</v>
      </c>
      <c r="D18" s="68">
        <v>0</v>
      </c>
      <c r="E18" s="68">
        <v>0</v>
      </c>
      <c r="F18" s="68">
        <v>0</v>
      </c>
      <c r="G18" s="72">
        <v>0</v>
      </c>
      <c r="H18" s="68">
        <v>-4349388772</v>
      </c>
      <c r="I18" s="57">
        <f>SUM(C18:H18)</f>
        <v>-4349388772</v>
      </c>
    </row>
    <row r="19" spans="2:10" ht="15" thickBot="1" x14ac:dyDescent="0.35">
      <c r="B19" s="9" t="s">
        <v>80</v>
      </c>
      <c r="C19" s="64">
        <v>13430850</v>
      </c>
      <c r="D19" s="64">
        <v>0</v>
      </c>
      <c r="E19" s="64">
        <v>0</v>
      </c>
      <c r="F19" s="64">
        <v>0</v>
      </c>
      <c r="G19" s="63">
        <v>0</v>
      </c>
      <c r="H19" s="64">
        <v>0</v>
      </c>
      <c r="I19" s="66">
        <f>SUM(C19:H19)</f>
        <v>13430850</v>
      </c>
    </row>
    <row r="20" spans="2:10" ht="15" thickBot="1" x14ac:dyDescent="0.35">
      <c r="B20" s="7" t="s">
        <v>75</v>
      </c>
      <c r="C20" s="66">
        <f>C19+C18</f>
        <v>13430850</v>
      </c>
      <c r="D20" s="66">
        <v>0</v>
      </c>
      <c r="E20" s="66">
        <v>0</v>
      </c>
      <c r="F20" s="66">
        <f t="shared" ref="F20:I20" si="3">F19+F18</f>
        <v>0</v>
      </c>
      <c r="G20" s="66">
        <f t="shared" si="3"/>
        <v>0</v>
      </c>
      <c r="H20" s="66">
        <f t="shared" si="3"/>
        <v>-4349388772</v>
      </c>
      <c r="I20" s="66">
        <f t="shared" si="3"/>
        <v>-4335957922</v>
      </c>
    </row>
    <row r="21" spans="2:10" x14ac:dyDescent="0.3">
      <c r="B21" s="7"/>
      <c r="C21" s="57"/>
      <c r="D21" s="57"/>
      <c r="E21" s="57"/>
      <c r="F21" s="68"/>
      <c r="G21" s="33"/>
      <c r="H21" s="57"/>
      <c r="I21" s="57"/>
    </row>
    <row r="22" spans="2:10" x14ac:dyDescent="0.3">
      <c r="B22" s="120" t="s">
        <v>76</v>
      </c>
      <c r="C22" s="68"/>
      <c r="D22" s="68"/>
      <c r="E22" s="68"/>
      <c r="F22" s="68"/>
      <c r="G22" s="33"/>
      <c r="H22" s="68"/>
      <c r="I22" s="68"/>
    </row>
    <row r="23" spans="2:10" x14ac:dyDescent="0.3">
      <c r="B23" s="121" t="s">
        <v>138</v>
      </c>
      <c r="C23" s="68">
        <v>0</v>
      </c>
      <c r="D23" s="68">
        <v>0</v>
      </c>
      <c r="E23" s="68">
        <v>0</v>
      </c>
      <c r="F23" s="68">
        <v>0</v>
      </c>
      <c r="G23" s="33">
        <v>845933</v>
      </c>
      <c r="H23" s="68">
        <v>-845933</v>
      </c>
      <c r="I23" s="68">
        <f>SUM(C23:H23)</f>
        <v>0</v>
      </c>
    </row>
    <row r="24" spans="2:10" ht="28.2" thickBot="1" x14ac:dyDescent="0.35">
      <c r="B24" s="36" t="s">
        <v>77</v>
      </c>
      <c r="C24" s="68">
        <v>0</v>
      </c>
      <c r="D24" s="68">
        <v>0</v>
      </c>
      <c r="E24" s="68">
        <v>0</v>
      </c>
      <c r="F24" s="61">
        <v>-415729065</v>
      </c>
      <c r="G24" s="33">
        <v>0</v>
      </c>
      <c r="H24" s="68">
        <v>415729065</v>
      </c>
      <c r="I24" s="68">
        <f>SUM(C24:H24)</f>
        <v>0</v>
      </c>
    </row>
    <row r="25" spans="2:10" ht="15.6" thickTop="1" thickBot="1" x14ac:dyDescent="0.35">
      <c r="B25" s="7" t="s">
        <v>151</v>
      </c>
      <c r="C25" s="70">
        <f>C7+C14+C20+C23+C24</f>
        <v>4498025670</v>
      </c>
      <c r="D25" s="70">
        <f t="shared" ref="D25" si="4">D7+D14+D20+D23+D24</f>
        <v>1028872000</v>
      </c>
      <c r="E25" s="70">
        <f>E7+E14+E20+E23+E24</f>
        <v>45324243</v>
      </c>
      <c r="F25" s="70">
        <f>F7+F14+F20+F23+F24</f>
        <v>12078261693</v>
      </c>
      <c r="G25" s="70">
        <f>G7+G14+G20+G23+G24</f>
        <v>1024033814</v>
      </c>
      <c r="H25" s="70">
        <f>H7+H14+H20+H23+H24</f>
        <v>6392040088</v>
      </c>
      <c r="I25" s="70">
        <f>SUM(C25:H25)</f>
        <v>25066557508</v>
      </c>
    </row>
    <row r="26" spans="2:10" ht="15" thickTop="1" x14ac:dyDescent="0.3">
      <c r="C26" s="56"/>
      <c r="D26" s="56"/>
      <c r="E26" s="56"/>
      <c r="F26" s="56"/>
      <c r="G26" s="56"/>
      <c r="H26" s="56"/>
      <c r="I26" s="56"/>
      <c r="J26" s="56"/>
    </row>
    <row r="27" spans="2:10" x14ac:dyDescent="0.3">
      <c r="C27" s="56"/>
      <c r="D27" s="56"/>
      <c r="E27" s="56"/>
      <c r="F27" s="56"/>
      <c r="G27" s="56"/>
      <c r="H27" s="56"/>
      <c r="I27" s="56"/>
      <c r="J27" s="56"/>
    </row>
    <row r="28" spans="2:10" x14ac:dyDescent="0.3">
      <c r="C28" s="56"/>
      <c r="D28" s="56"/>
      <c r="E28" s="56"/>
      <c r="F28" s="56"/>
      <c r="G28" s="56"/>
      <c r="H28" s="56"/>
      <c r="I28" s="56"/>
      <c r="J28" s="56"/>
    </row>
    <row r="29" spans="2:10" ht="55.8" thickBot="1" x14ac:dyDescent="0.35">
      <c r="B29" s="16"/>
      <c r="C29" s="104" t="s">
        <v>21</v>
      </c>
      <c r="D29" s="104" t="s">
        <v>130</v>
      </c>
      <c r="E29" s="104" t="s">
        <v>137</v>
      </c>
      <c r="F29" s="104" t="s">
        <v>131</v>
      </c>
      <c r="G29" s="104" t="s">
        <v>81</v>
      </c>
      <c r="H29" s="104" t="s">
        <v>23</v>
      </c>
      <c r="I29" s="104" t="s">
        <v>82</v>
      </c>
      <c r="J29" s="104" t="s">
        <v>25</v>
      </c>
    </row>
    <row r="30" spans="2:10" ht="15.6" thickTop="1" thickBot="1" x14ac:dyDescent="0.35">
      <c r="B30" s="7" t="s">
        <v>152</v>
      </c>
      <c r="C30" s="103">
        <v>4484474670</v>
      </c>
      <c r="D30" s="103">
        <v>1028872000</v>
      </c>
      <c r="E30" s="103">
        <v>120150</v>
      </c>
      <c r="F30" s="103">
        <v>45324243</v>
      </c>
      <c r="G30" s="103">
        <v>9675586950</v>
      </c>
      <c r="H30" s="104">
        <v>962074418</v>
      </c>
      <c r="I30" s="103">
        <v>3035211627</v>
      </c>
      <c r="J30" s="103">
        <f>SUM(C30:I30)</f>
        <v>19231664058</v>
      </c>
    </row>
    <row r="31" spans="2:10" ht="15" thickTop="1" x14ac:dyDescent="0.3">
      <c r="B31" s="120" t="s">
        <v>70</v>
      </c>
      <c r="C31" s="57"/>
      <c r="D31" s="57"/>
      <c r="E31" s="57"/>
      <c r="F31" s="57"/>
      <c r="G31" s="57"/>
      <c r="H31" s="58"/>
      <c r="I31" s="57"/>
      <c r="J31" s="57"/>
    </row>
    <row r="32" spans="2:10" ht="15" thickBot="1" x14ac:dyDescent="0.35">
      <c r="B32" s="7" t="s">
        <v>71</v>
      </c>
      <c r="C32" s="63">
        <v>0</v>
      </c>
      <c r="D32" s="63"/>
      <c r="E32" s="63"/>
      <c r="F32" s="63"/>
      <c r="G32" s="63">
        <v>0</v>
      </c>
      <c r="H32" s="63">
        <v>0</v>
      </c>
      <c r="I32" s="65">
        <v>4461170559</v>
      </c>
      <c r="J32" s="67">
        <f>SUM(C32:I32)</f>
        <v>4461170559</v>
      </c>
    </row>
    <row r="33" spans="2:10" x14ac:dyDescent="0.3">
      <c r="B33" s="7" t="s">
        <v>67</v>
      </c>
      <c r="C33" s="59"/>
      <c r="D33" s="59"/>
      <c r="E33" s="59"/>
      <c r="F33" s="59"/>
      <c r="G33" s="59"/>
      <c r="H33" s="59"/>
      <c r="I33" s="61"/>
      <c r="J33" s="62"/>
    </row>
    <row r="34" spans="2:10" x14ac:dyDescent="0.3">
      <c r="B34" s="9" t="s">
        <v>134</v>
      </c>
      <c r="C34" s="59">
        <v>0</v>
      </c>
      <c r="D34" s="59">
        <v>0</v>
      </c>
      <c r="E34" s="59">
        <v>0</v>
      </c>
      <c r="F34" s="59">
        <v>0</v>
      </c>
      <c r="G34" s="68">
        <v>1777822246</v>
      </c>
      <c r="H34" s="99">
        <v>0</v>
      </c>
      <c r="I34" s="99">
        <v>0</v>
      </c>
      <c r="J34" s="62">
        <f t="shared" ref="J34:J42" si="5">SUM(C34:I34)</f>
        <v>1777822246</v>
      </c>
    </row>
    <row r="35" spans="2:10" ht="27.6" x14ac:dyDescent="0.3">
      <c r="B35" s="36" t="s">
        <v>135</v>
      </c>
      <c r="C35" s="114">
        <v>0</v>
      </c>
      <c r="D35" s="114">
        <v>0</v>
      </c>
      <c r="E35" s="114">
        <v>0</v>
      </c>
      <c r="F35" s="114">
        <v>0</v>
      </c>
      <c r="G35" s="117">
        <v>0</v>
      </c>
      <c r="H35" s="117">
        <v>0</v>
      </c>
      <c r="I35" s="115">
        <v>-7536178</v>
      </c>
      <c r="J35" s="118">
        <f t="shared" si="5"/>
        <v>-7536178</v>
      </c>
    </row>
    <row r="36" spans="2:10" ht="15" thickBot="1" x14ac:dyDescent="0.35">
      <c r="B36" s="7" t="s">
        <v>68</v>
      </c>
      <c r="C36" s="66">
        <f>C34+C35</f>
        <v>0</v>
      </c>
      <c r="D36" s="66">
        <f t="shared" ref="D36:I36" si="6">D34+D35</f>
        <v>0</v>
      </c>
      <c r="E36" s="66">
        <f t="shared" si="6"/>
        <v>0</v>
      </c>
      <c r="F36" s="66">
        <f t="shared" si="6"/>
        <v>0</v>
      </c>
      <c r="G36" s="66">
        <f t="shared" si="6"/>
        <v>1777822246</v>
      </c>
      <c r="H36" s="66">
        <f t="shared" si="6"/>
        <v>0</v>
      </c>
      <c r="I36" s="66">
        <f t="shared" si="6"/>
        <v>-7536178</v>
      </c>
      <c r="J36" s="67">
        <f t="shared" si="5"/>
        <v>1770286068</v>
      </c>
    </row>
    <row r="37" spans="2:10" ht="15" thickBot="1" x14ac:dyDescent="0.35">
      <c r="B37" s="7" t="s">
        <v>79</v>
      </c>
      <c r="C37" s="119">
        <f>C32+C36</f>
        <v>0</v>
      </c>
      <c r="D37" s="119">
        <f t="shared" ref="D37:I37" si="7">D32+D36</f>
        <v>0</v>
      </c>
      <c r="E37" s="119">
        <f t="shared" si="7"/>
        <v>0</v>
      </c>
      <c r="F37" s="119">
        <f t="shared" si="7"/>
        <v>0</v>
      </c>
      <c r="G37" s="119">
        <f t="shared" si="7"/>
        <v>1777822246</v>
      </c>
      <c r="H37" s="119">
        <f t="shared" si="7"/>
        <v>0</v>
      </c>
      <c r="I37" s="119">
        <f t="shared" si="7"/>
        <v>4453634381</v>
      </c>
      <c r="J37" s="119">
        <f t="shared" si="5"/>
        <v>6231456627</v>
      </c>
    </row>
    <row r="38" spans="2:10" x14ac:dyDescent="0.3">
      <c r="B38" s="7"/>
      <c r="C38" s="57"/>
      <c r="D38" s="57"/>
      <c r="E38" s="57"/>
      <c r="F38" s="57"/>
      <c r="G38" s="57"/>
      <c r="H38" s="58"/>
      <c r="I38" s="69"/>
      <c r="J38" s="57"/>
    </row>
    <row r="39" spans="2:10" x14ac:dyDescent="0.3">
      <c r="B39" s="120" t="s">
        <v>72</v>
      </c>
      <c r="C39" s="57"/>
      <c r="D39" s="57"/>
      <c r="E39" s="57"/>
      <c r="F39" s="57"/>
      <c r="G39" s="57"/>
      <c r="H39" s="58"/>
      <c r="I39" s="69"/>
      <c r="J39" s="57"/>
    </row>
    <row r="40" spans="2:10" x14ac:dyDescent="0.3">
      <c r="B40" s="7" t="s">
        <v>73</v>
      </c>
      <c r="C40" s="57"/>
      <c r="D40" s="57"/>
      <c r="E40" s="57"/>
      <c r="F40" s="57"/>
      <c r="G40" s="57"/>
      <c r="H40" s="58"/>
      <c r="I40" s="69"/>
      <c r="J40" s="57"/>
    </row>
    <row r="41" spans="2:10" x14ac:dyDescent="0.3">
      <c r="B41" s="9" t="s">
        <v>74</v>
      </c>
      <c r="C41" s="101">
        <v>0</v>
      </c>
      <c r="D41" s="101">
        <v>0</v>
      </c>
      <c r="E41" s="101">
        <v>0</v>
      </c>
      <c r="F41" s="101">
        <v>0</v>
      </c>
      <c r="G41" s="101">
        <v>0</v>
      </c>
      <c r="H41" s="101">
        <v>0</v>
      </c>
      <c r="I41" s="100">
        <v>-3830945832</v>
      </c>
      <c r="J41" s="99">
        <f t="shared" si="5"/>
        <v>-3830945832</v>
      </c>
    </row>
    <row r="42" spans="2:10" ht="15" thickBot="1" x14ac:dyDescent="0.35">
      <c r="B42" s="9" t="s">
        <v>80</v>
      </c>
      <c r="C42" s="64">
        <v>120150</v>
      </c>
      <c r="D42" s="64">
        <v>0</v>
      </c>
      <c r="E42" s="64">
        <v>-120150</v>
      </c>
      <c r="F42" s="64">
        <v>0</v>
      </c>
      <c r="G42" s="64">
        <v>0</v>
      </c>
      <c r="H42" s="64">
        <v>0</v>
      </c>
      <c r="I42" s="65">
        <v>0</v>
      </c>
      <c r="J42" s="66">
        <f t="shared" si="5"/>
        <v>0</v>
      </c>
    </row>
    <row r="43" spans="2:10" ht="15" thickBot="1" x14ac:dyDescent="0.35">
      <c r="B43" s="7" t="s">
        <v>75</v>
      </c>
      <c r="C43" s="66">
        <f>C41+C42</f>
        <v>120150</v>
      </c>
      <c r="D43" s="66">
        <f t="shared" ref="D43:I43" si="8">D41+D42</f>
        <v>0</v>
      </c>
      <c r="E43" s="66">
        <f t="shared" si="8"/>
        <v>-120150</v>
      </c>
      <c r="F43" s="66">
        <f t="shared" si="8"/>
        <v>0</v>
      </c>
      <c r="G43" s="66">
        <f t="shared" si="8"/>
        <v>0</v>
      </c>
      <c r="H43" s="66">
        <f t="shared" si="8"/>
        <v>0</v>
      </c>
      <c r="I43" s="66">
        <f t="shared" si="8"/>
        <v>-3830945832</v>
      </c>
      <c r="J43" s="66">
        <f>SUM(C43:I43)</f>
        <v>-3830945832</v>
      </c>
    </row>
    <row r="44" spans="2:10" x14ac:dyDescent="0.3">
      <c r="B44" s="7"/>
      <c r="C44" s="57"/>
      <c r="D44" s="57"/>
      <c r="E44" s="57"/>
      <c r="F44" s="57"/>
      <c r="G44" s="57"/>
      <c r="H44" s="58"/>
      <c r="I44" s="69"/>
      <c r="J44" s="62"/>
    </row>
    <row r="45" spans="2:10" x14ac:dyDescent="0.3">
      <c r="B45" s="120" t="s">
        <v>76</v>
      </c>
      <c r="C45" s="68"/>
      <c r="D45" s="68"/>
      <c r="E45" s="68"/>
      <c r="F45" s="68"/>
      <c r="G45" s="68"/>
      <c r="H45" s="33"/>
      <c r="I45" s="68"/>
      <c r="J45" s="68"/>
    </row>
    <row r="46" spans="2:10" x14ac:dyDescent="0.3">
      <c r="B46" s="9" t="s">
        <v>138</v>
      </c>
      <c r="C46" s="68">
        <v>0</v>
      </c>
      <c r="D46" s="68">
        <v>0</v>
      </c>
      <c r="E46" s="68">
        <v>0</v>
      </c>
      <c r="F46" s="68">
        <v>0</v>
      </c>
      <c r="G46" s="61">
        <v>0</v>
      </c>
      <c r="H46" s="33">
        <v>61113463</v>
      </c>
      <c r="I46" s="68">
        <v>-61113463</v>
      </c>
      <c r="J46" s="68">
        <f>SUM(C46:I46)</f>
        <v>0</v>
      </c>
    </row>
    <row r="47" spans="2:10" ht="28.2" thickBot="1" x14ac:dyDescent="0.35">
      <c r="B47" s="36" t="s">
        <v>139</v>
      </c>
      <c r="C47" s="68">
        <v>0</v>
      </c>
      <c r="D47" s="68">
        <v>0</v>
      </c>
      <c r="E47" s="68">
        <v>0</v>
      </c>
      <c r="F47" s="68">
        <v>0</v>
      </c>
      <c r="G47" s="61">
        <v>-369390684</v>
      </c>
      <c r="H47" s="33" t="s">
        <v>136</v>
      </c>
      <c r="I47" s="68">
        <v>369390684</v>
      </c>
      <c r="J47" s="68">
        <f>SUM(C47:I47)</f>
        <v>0</v>
      </c>
    </row>
    <row r="48" spans="2:10" ht="15.6" thickTop="1" thickBot="1" x14ac:dyDescent="0.35">
      <c r="B48" s="7" t="s">
        <v>153</v>
      </c>
      <c r="C48" s="71">
        <f t="shared" ref="C48:H48" si="9">C30+C37+C43+SUM(C46:C47)</f>
        <v>4484594820</v>
      </c>
      <c r="D48" s="71">
        <f t="shared" si="9"/>
        <v>1028872000</v>
      </c>
      <c r="E48" s="71">
        <f t="shared" si="9"/>
        <v>0</v>
      </c>
      <c r="F48" s="71">
        <f t="shared" si="9"/>
        <v>45324243</v>
      </c>
      <c r="G48" s="71">
        <f t="shared" si="9"/>
        <v>11084018512</v>
      </c>
      <c r="H48" s="71">
        <f t="shared" si="9"/>
        <v>1023187881</v>
      </c>
      <c r="I48" s="71">
        <f>ROUND(I30+I37+I43+SUM(I46:I47),0)</f>
        <v>3966177397</v>
      </c>
      <c r="J48" s="71">
        <f>SUM(C48:I48)</f>
        <v>21632174853</v>
      </c>
    </row>
    <row r="49" spans="2:10" ht="15" thickTop="1" x14ac:dyDescent="0.3">
      <c r="B49" s="122"/>
      <c r="C49" s="56"/>
      <c r="D49" s="56"/>
      <c r="E49" s="56"/>
      <c r="F49" s="56"/>
      <c r="G49" s="56"/>
      <c r="H49" s="56"/>
      <c r="I49" s="56"/>
      <c r="J49" s="56"/>
    </row>
    <row r="50" spans="2:10" x14ac:dyDescent="0.3">
      <c r="B50" s="122"/>
      <c r="C50" s="56"/>
      <c r="D50" s="56"/>
      <c r="E50" s="56"/>
      <c r="F50" s="56"/>
      <c r="G50" s="56"/>
      <c r="H50" s="56"/>
      <c r="I50" s="56"/>
      <c r="J50" s="56"/>
    </row>
    <row r="51" spans="2:10" x14ac:dyDescent="0.3">
      <c r="B51" s="122"/>
      <c r="C51" s="56"/>
      <c r="D51" s="56"/>
      <c r="E51" s="56"/>
      <c r="F51" s="56"/>
      <c r="G51" s="56"/>
      <c r="H51" s="56"/>
      <c r="I51" s="56"/>
      <c r="J51" s="56"/>
    </row>
    <row r="52" spans="2:10" ht="28.2" customHeight="1" x14ac:dyDescent="0.3"/>
    <row r="70" spans="3:10" x14ac:dyDescent="0.3">
      <c r="C70" s="56"/>
      <c r="D70" s="56"/>
      <c r="E70" s="56"/>
      <c r="F70" s="56"/>
      <c r="G70" s="56"/>
      <c r="H70" s="56"/>
      <c r="I70" s="56"/>
      <c r="J70" s="56"/>
    </row>
    <row r="71" spans="3:10" x14ac:dyDescent="0.3">
      <c r="C71" s="56"/>
      <c r="D71" s="56"/>
      <c r="E71" s="56"/>
      <c r="F71" s="56"/>
      <c r="G71" s="56"/>
      <c r="H71" s="56"/>
      <c r="I71" s="56"/>
      <c r="J71" s="56"/>
    </row>
    <row r="72" spans="3:10" x14ac:dyDescent="0.3">
      <c r="C72" s="56"/>
      <c r="D72" s="56"/>
      <c r="E72" s="56"/>
      <c r="F72" s="56"/>
      <c r="G72" s="56"/>
      <c r="H72" s="56"/>
      <c r="I72" s="56"/>
      <c r="J72" s="56"/>
    </row>
    <row r="73" spans="3:10" x14ac:dyDescent="0.3">
      <c r="C73" s="56"/>
      <c r="D73" s="56"/>
      <c r="E73" s="56"/>
      <c r="F73" s="56"/>
      <c r="G73" s="56"/>
      <c r="H73" s="56"/>
      <c r="I73" s="56"/>
      <c r="J73" s="56"/>
    </row>
    <row r="74" spans="3:10" x14ac:dyDescent="0.3">
      <c r="C74" s="56"/>
      <c r="D74" s="56"/>
      <c r="E74" s="56"/>
      <c r="F74" s="56"/>
      <c r="G74" s="56"/>
      <c r="H74" s="56"/>
      <c r="I74" s="56"/>
      <c r="J74" s="56"/>
    </row>
    <row r="75" spans="3:10" x14ac:dyDescent="0.3">
      <c r="C75" s="56"/>
      <c r="D75" s="56"/>
      <c r="E75" s="56"/>
      <c r="F75" s="56"/>
      <c r="G75" s="56"/>
      <c r="H75" s="56"/>
      <c r="I75" s="56"/>
      <c r="J75" s="56"/>
    </row>
    <row r="76" spans="3:10" x14ac:dyDescent="0.3">
      <c r="C76" s="56"/>
      <c r="D76" s="56"/>
      <c r="E76" s="56"/>
      <c r="F76" s="56"/>
      <c r="G76" s="56"/>
      <c r="H76" s="56"/>
      <c r="I76" s="56"/>
      <c r="J76" s="56"/>
    </row>
    <row r="77" spans="3:10" x14ac:dyDescent="0.3">
      <c r="C77" s="56"/>
      <c r="D77" s="56"/>
      <c r="E77" s="56"/>
      <c r="F77" s="56"/>
      <c r="G77" s="56"/>
      <c r="H77" s="56"/>
      <c r="I77" s="56"/>
      <c r="J77" s="56"/>
    </row>
    <row r="78" spans="3:10" x14ac:dyDescent="0.3">
      <c r="C78" s="56"/>
      <c r="D78" s="56"/>
      <c r="E78" s="56"/>
      <c r="F78" s="56"/>
      <c r="G78" s="56"/>
      <c r="H78" s="56"/>
      <c r="I78" s="56"/>
      <c r="J78" s="56"/>
    </row>
    <row r="79" spans="3:10" x14ac:dyDescent="0.3">
      <c r="C79" s="56"/>
      <c r="D79" s="56"/>
      <c r="E79" s="56"/>
      <c r="F79" s="56"/>
      <c r="G79" s="56"/>
      <c r="H79" s="56"/>
      <c r="I79" s="56"/>
      <c r="J79" s="56"/>
    </row>
    <row r="80" spans="3:10" x14ac:dyDescent="0.3">
      <c r="C80" s="56"/>
      <c r="D80" s="56"/>
      <c r="E80" s="56"/>
      <c r="F80" s="56"/>
      <c r="G80" s="56"/>
      <c r="H80" s="56"/>
      <c r="I80" s="56"/>
      <c r="J80" s="56"/>
    </row>
    <row r="81" spans="3:10" x14ac:dyDescent="0.3">
      <c r="C81" s="56"/>
      <c r="D81" s="56"/>
      <c r="E81" s="56"/>
      <c r="F81" s="56"/>
      <c r="G81" s="56"/>
      <c r="H81" s="56"/>
      <c r="I81" s="56"/>
      <c r="J81" s="56"/>
    </row>
    <row r="82" spans="3:10" x14ac:dyDescent="0.3">
      <c r="C82" s="56"/>
      <c r="D82" s="56"/>
      <c r="E82" s="56"/>
      <c r="F82" s="56"/>
      <c r="G82" s="56"/>
      <c r="H82" s="56"/>
      <c r="I82" s="56"/>
      <c r="J82" s="56"/>
    </row>
    <row r="83" spans="3:10" x14ac:dyDescent="0.3">
      <c r="C83" s="56"/>
      <c r="D83" s="56"/>
      <c r="E83" s="56"/>
      <c r="F83" s="56"/>
      <c r="G83" s="56"/>
      <c r="H83" s="56"/>
      <c r="I83" s="56"/>
      <c r="J83" s="56"/>
    </row>
    <row r="84" spans="3:10" x14ac:dyDescent="0.3">
      <c r="C84" s="56"/>
      <c r="D84" s="56"/>
      <c r="E84" s="56"/>
      <c r="F84" s="56"/>
      <c r="G84" s="56"/>
      <c r="H84" s="56"/>
      <c r="I84" s="56"/>
      <c r="J84" s="56"/>
    </row>
    <row r="85" spans="3:10" x14ac:dyDescent="0.3">
      <c r="C85" s="56"/>
      <c r="D85" s="56"/>
      <c r="E85" s="56"/>
      <c r="F85" s="56"/>
      <c r="G85" s="56"/>
      <c r="H85" s="56"/>
      <c r="I85" s="56"/>
      <c r="J85" s="56"/>
    </row>
    <row r="86" spans="3:10" x14ac:dyDescent="0.3">
      <c r="C86" s="56"/>
      <c r="D86" s="56"/>
      <c r="E86" s="56"/>
      <c r="F86" s="56"/>
      <c r="G86" s="56"/>
      <c r="H86" s="56"/>
      <c r="I86" s="56"/>
      <c r="J86" s="56"/>
    </row>
    <row r="87" spans="3:10" x14ac:dyDescent="0.3">
      <c r="C87" s="56"/>
      <c r="D87" s="56"/>
      <c r="E87" s="56"/>
      <c r="F87" s="56"/>
      <c r="G87" s="56"/>
      <c r="H87" s="56"/>
      <c r="I87" s="56"/>
      <c r="J87" s="56"/>
    </row>
    <row r="88" spans="3:10" x14ac:dyDescent="0.3">
      <c r="C88" s="56"/>
      <c r="D88" s="56"/>
      <c r="E88" s="56"/>
      <c r="F88" s="56"/>
      <c r="G88" s="56"/>
      <c r="H88" s="56"/>
      <c r="I88" s="56"/>
      <c r="J88" s="56"/>
    </row>
    <row r="89" spans="3:10" x14ac:dyDescent="0.3">
      <c r="C89" s="56"/>
      <c r="D89" s="56"/>
      <c r="E89" s="56"/>
      <c r="F89" s="56"/>
      <c r="G89" s="56"/>
      <c r="H89" s="56"/>
      <c r="I89" s="56"/>
      <c r="J89" s="56"/>
    </row>
    <row r="90" spans="3:10" x14ac:dyDescent="0.3">
      <c r="C90" s="56"/>
      <c r="D90" s="56"/>
      <c r="E90" s="56"/>
      <c r="F90" s="56"/>
      <c r="G90" s="56"/>
      <c r="H90" s="56"/>
      <c r="I90" s="56"/>
      <c r="J90" s="56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D63"/>
  <sheetViews>
    <sheetView topLeftCell="A30" zoomScale="80" zoomScaleNormal="80" workbookViewId="0">
      <selection activeCell="C66" sqref="C66"/>
    </sheetView>
  </sheetViews>
  <sheetFormatPr defaultRowHeight="14.4" x14ac:dyDescent="0.3"/>
  <cols>
    <col min="1" max="1" width="1.88671875" customWidth="1"/>
    <col min="2" max="2" width="72" bestFit="1" customWidth="1"/>
    <col min="3" max="3" width="16.77734375" customWidth="1"/>
    <col min="4" max="4" width="16.44140625" customWidth="1"/>
  </cols>
  <sheetData>
    <row r="1" spans="2:4" x14ac:dyDescent="0.3">
      <c r="B1" s="11" t="s">
        <v>45</v>
      </c>
    </row>
    <row r="2" spans="2:4" x14ac:dyDescent="0.3">
      <c r="B2" s="51" t="s">
        <v>161</v>
      </c>
    </row>
    <row r="4" spans="2:4" ht="29.4" customHeight="1" x14ac:dyDescent="0.3">
      <c r="B4" s="123" t="str">
        <f>INDEX!B8</f>
        <v xml:space="preserve">SITUAȚIA CONSOLIDATA A FLUXURILOR DE NUMERAR pentru anul incheiat la 31 decembrie 2023 </v>
      </c>
      <c r="C4" s="123"/>
      <c r="D4" s="123"/>
    </row>
    <row r="5" spans="2:4" ht="15" thickBot="1" x14ac:dyDescent="0.35"/>
    <row r="6" spans="2:4" ht="15.6" thickTop="1" thickBot="1" x14ac:dyDescent="0.35">
      <c r="B6" s="16"/>
      <c r="C6" s="125" t="s">
        <v>146</v>
      </c>
      <c r="D6" s="125"/>
    </row>
    <row r="7" spans="2:4" ht="13.8" customHeight="1" thickTop="1" thickBot="1" x14ac:dyDescent="0.35">
      <c r="B7" s="9"/>
      <c r="C7" s="110" t="s">
        <v>148</v>
      </c>
      <c r="D7" s="110" t="s">
        <v>149</v>
      </c>
    </row>
    <row r="8" spans="2:4" x14ac:dyDescent="0.3">
      <c r="B8" s="7" t="s">
        <v>83</v>
      </c>
      <c r="C8" s="73"/>
      <c r="D8" s="73"/>
    </row>
    <row r="9" spans="2:4" x14ac:dyDescent="0.3">
      <c r="B9" s="7"/>
      <c r="C9" s="73"/>
      <c r="D9" s="73"/>
    </row>
    <row r="10" spans="2:4" x14ac:dyDescent="0.3">
      <c r="B10" s="9" t="s">
        <v>64</v>
      </c>
      <c r="C10" s="37">
        <v>6365330521</v>
      </c>
      <c r="D10" s="38">
        <v>4461170559</v>
      </c>
    </row>
    <row r="11" spans="2:4" x14ac:dyDescent="0.3">
      <c r="B11" s="7"/>
      <c r="C11" s="76"/>
      <c r="D11" s="77"/>
    </row>
    <row r="12" spans="2:4" x14ac:dyDescent="0.3">
      <c r="B12" s="105" t="s">
        <v>84</v>
      </c>
      <c r="C12" s="75"/>
      <c r="D12" s="20"/>
    </row>
    <row r="13" spans="2:4" x14ac:dyDescent="0.3">
      <c r="B13" s="9" t="s">
        <v>85</v>
      </c>
      <c r="C13" s="37">
        <v>795718810</v>
      </c>
      <c r="D13" s="38">
        <v>768350490</v>
      </c>
    </row>
    <row r="14" spans="2:4" x14ac:dyDescent="0.3">
      <c r="B14" s="9" t="s">
        <v>86</v>
      </c>
      <c r="C14" s="37">
        <v>3594357</v>
      </c>
      <c r="D14" s="38">
        <v>3799423</v>
      </c>
    </row>
    <row r="15" spans="2:4" x14ac:dyDescent="0.3">
      <c r="B15" s="9" t="s">
        <v>140</v>
      </c>
      <c r="C15" s="37">
        <v>236865307</v>
      </c>
      <c r="D15" s="38">
        <v>145862852</v>
      </c>
    </row>
    <row r="16" spans="2:4" x14ac:dyDescent="0.3">
      <c r="B16" s="9" t="s">
        <v>55</v>
      </c>
      <c r="C16" s="37">
        <v>79918198</v>
      </c>
      <c r="D16" s="38">
        <v>42626448</v>
      </c>
    </row>
    <row r="17" spans="2:4" x14ac:dyDescent="0.3">
      <c r="B17" s="9" t="s">
        <v>141</v>
      </c>
      <c r="C17" s="37">
        <v>4626331</v>
      </c>
      <c r="D17" s="38">
        <v>638464</v>
      </c>
    </row>
    <row r="18" spans="2:4" x14ac:dyDescent="0.3">
      <c r="B18" s="9" t="s">
        <v>87</v>
      </c>
      <c r="C18" s="37">
        <v>5278348</v>
      </c>
      <c r="D18" s="38">
        <v>2051461</v>
      </c>
    </row>
    <row r="19" spans="2:4" x14ac:dyDescent="0.3">
      <c r="B19" s="9" t="s">
        <v>142</v>
      </c>
      <c r="C19" s="37">
        <v>141802</v>
      </c>
      <c r="D19" s="38">
        <v>574195</v>
      </c>
    </row>
    <row r="20" spans="2:4" x14ac:dyDescent="0.3">
      <c r="B20" s="9" t="s">
        <v>88</v>
      </c>
      <c r="C20" s="37">
        <v>-302517905</v>
      </c>
      <c r="D20" s="38">
        <v>-243707648</v>
      </c>
    </row>
    <row r="21" spans="2:4" x14ac:dyDescent="0.3">
      <c r="B21" s="9" t="s">
        <v>89</v>
      </c>
      <c r="C21" s="37">
        <v>26036976</v>
      </c>
      <c r="D21" s="38">
        <v>10239485</v>
      </c>
    </row>
    <row r="22" spans="2:4" x14ac:dyDescent="0.3">
      <c r="B22" s="9" t="s">
        <v>63</v>
      </c>
      <c r="C22" s="112">
        <v>1093796861</v>
      </c>
      <c r="D22" s="113">
        <v>758865556</v>
      </c>
    </row>
    <row r="23" spans="2:4" ht="15" thickBot="1" x14ac:dyDescent="0.35">
      <c r="B23" s="16"/>
      <c r="C23" s="78">
        <f>SUM(C10:C22)</f>
        <v>8308789606</v>
      </c>
      <c r="D23" s="78">
        <f>SUM(D10:D22)</f>
        <v>5950471285</v>
      </c>
    </row>
    <row r="24" spans="2:4" ht="15" thickTop="1" x14ac:dyDescent="0.3">
      <c r="B24" s="105" t="s">
        <v>90</v>
      </c>
      <c r="C24" s="80"/>
      <c r="D24" s="81"/>
    </row>
    <row r="25" spans="2:4" x14ac:dyDescent="0.3">
      <c r="B25" s="36" t="s">
        <v>12</v>
      </c>
      <c r="C25" s="37">
        <v>-1777209279</v>
      </c>
      <c r="D25" s="38">
        <v>-732266275</v>
      </c>
    </row>
    <row r="26" spans="2:4" x14ac:dyDescent="0.3">
      <c r="B26" s="36" t="s">
        <v>11</v>
      </c>
      <c r="C26" s="37">
        <v>-3116002</v>
      </c>
      <c r="D26" s="38">
        <v>-7766728</v>
      </c>
    </row>
    <row r="27" spans="2:4" x14ac:dyDescent="0.3">
      <c r="B27" s="36" t="s">
        <v>15</v>
      </c>
      <c r="C27" s="37">
        <v>0</v>
      </c>
      <c r="D27" s="38">
        <v>-90800000</v>
      </c>
    </row>
    <row r="28" spans="2:4" x14ac:dyDescent="0.3">
      <c r="B28" s="36" t="s">
        <v>91</v>
      </c>
      <c r="C28" s="37">
        <v>11718767</v>
      </c>
      <c r="D28" s="38">
        <v>-16572687</v>
      </c>
    </row>
    <row r="29" spans="2:4" x14ac:dyDescent="0.3">
      <c r="B29" s="36" t="s">
        <v>34</v>
      </c>
      <c r="C29" s="37">
        <v>119832414</v>
      </c>
      <c r="D29" s="38">
        <v>91040674</v>
      </c>
    </row>
    <row r="30" spans="2:4" x14ac:dyDescent="0.3">
      <c r="B30" s="36" t="s">
        <v>30</v>
      </c>
      <c r="C30" s="37">
        <v>-4662919</v>
      </c>
      <c r="D30" s="38">
        <v>-5676437</v>
      </c>
    </row>
    <row r="31" spans="2:4" x14ac:dyDescent="0.3">
      <c r="B31" s="36" t="s">
        <v>32</v>
      </c>
      <c r="C31" s="37">
        <v>-4623556</v>
      </c>
      <c r="D31" s="38">
        <v>313228</v>
      </c>
    </row>
    <row r="32" spans="2:4" x14ac:dyDescent="0.3">
      <c r="B32" s="9" t="s">
        <v>33</v>
      </c>
      <c r="C32" s="37">
        <v>55543691</v>
      </c>
      <c r="D32" s="38">
        <v>190632241</v>
      </c>
    </row>
    <row r="33" spans="2:4" ht="15" thickBot="1" x14ac:dyDescent="0.35">
      <c r="B33" s="36" t="s">
        <v>35</v>
      </c>
      <c r="C33" s="47">
        <v>-66483597</v>
      </c>
      <c r="D33" s="39">
        <v>-214568857</v>
      </c>
    </row>
    <row r="34" spans="2:4" ht="15.6" thickTop="1" thickBot="1" x14ac:dyDescent="0.35">
      <c r="B34" s="73" t="s">
        <v>92</v>
      </c>
      <c r="C34" s="78">
        <f>SUM(C23:C33)</f>
        <v>6639789125</v>
      </c>
      <c r="D34" s="78">
        <f>SUM(D23:D33)</f>
        <v>5164806444</v>
      </c>
    </row>
    <row r="35" spans="2:4" ht="15" thickTop="1" x14ac:dyDescent="0.3">
      <c r="B35" s="6"/>
      <c r="C35" s="82"/>
      <c r="D35" s="77"/>
    </row>
    <row r="36" spans="2:4" x14ac:dyDescent="0.3">
      <c r="B36" s="9" t="s">
        <v>93</v>
      </c>
      <c r="C36" s="37">
        <v>-15193345</v>
      </c>
      <c r="D36" s="38">
        <v>-2657978</v>
      </c>
    </row>
    <row r="37" spans="2:4" ht="15" thickBot="1" x14ac:dyDescent="0.35">
      <c r="B37" s="9" t="s">
        <v>94</v>
      </c>
      <c r="C37" s="37">
        <v>-1200024727</v>
      </c>
      <c r="D37" s="38">
        <v>-928246798</v>
      </c>
    </row>
    <row r="38" spans="2:4" ht="15.6" thickTop="1" thickBot="1" x14ac:dyDescent="0.35">
      <c r="B38" s="7" t="s">
        <v>95</v>
      </c>
      <c r="C38" s="40">
        <f>SUM(C34:C37)</f>
        <v>5424571053</v>
      </c>
      <c r="D38" s="40">
        <f>SUM(D34:D37)</f>
        <v>4233901668</v>
      </c>
    </row>
    <row r="39" spans="2:4" ht="15" thickTop="1" x14ac:dyDescent="0.3">
      <c r="B39" s="7"/>
      <c r="C39" s="76"/>
      <c r="D39" s="77"/>
    </row>
    <row r="40" spans="2:4" x14ac:dyDescent="0.3">
      <c r="B40" s="7" t="s">
        <v>96</v>
      </c>
      <c r="C40" s="75"/>
      <c r="D40" s="20"/>
    </row>
    <row r="41" spans="2:4" x14ac:dyDescent="0.3">
      <c r="B41" s="7"/>
      <c r="C41" s="75"/>
      <c r="D41" s="20"/>
    </row>
    <row r="42" spans="2:4" x14ac:dyDescent="0.3">
      <c r="B42" s="9" t="s">
        <v>97</v>
      </c>
      <c r="C42" s="21">
        <v>-189407760</v>
      </c>
      <c r="D42" s="38">
        <v>-167586837</v>
      </c>
    </row>
    <row r="43" spans="2:4" x14ac:dyDescent="0.3">
      <c r="B43" s="9" t="s">
        <v>98</v>
      </c>
      <c r="C43" s="19">
        <v>-1272858</v>
      </c>
      <c r="D43" s="38">
        <v>-1239936</v>
      </c>
    </row>
    <row r="44" spans="2:4" x14ac:dyDescent="0.3">
      <c r="B44" s="9" t="s">
        <v>160</v>
      </c>
      <c r="C44" s="19" t="s">
        <v>136</v>
      </c>
      <c r="D44" s="38">
        <v>203099</v>
      </c>
    </row>
    <row r="45" spans="2:4" x14ac:dyDescent="0.3">
      <c r="B45" s="9" t="s">
        <v>143</v>
      </c>
      <c r="C45" s="21" t="s">
        <v>129</v>
      </c>
      <c r="D45" s="38">
        <v>-351265400</v>
      </c>
    </row>
    <row r="46" spans="2:4" x14ac:dyDescent="0.3">
      <c r="B46" s="9" t="s">
        <v>99</v>
      </c>
      <c r="C46" s="21">
        <v>-9145000000</v>
      </c>
      <c r="D46" s="38">
        <v>-8575000000</v>
      </c>
    </row>
    <row r="47" spans="2:4" x14ac:dyDescent="0.3">
      <c r="B47" s="9" t="s">
        <v>100</v>
      </c>
      <c r="C47" s="21">
        <v>7825000000</v>
      </c>
      <c r="D47" s="38">
        <v>7898000000</v>
      </c>
    </row>
    <row r="48" spans="2:4" x14ac:dyDescent="0.3">
      <c r="B48" s="9" t="s">
        <v>144</v>
      </c>
      <c r="C48" s="21" t="s">
        <v>136</v>
      </c>
      <c r="D48" s="38">
        <v>235410000</v>
      </c>
    </row>
    <row r="49" spans="2:4" ht="15" thickBot="1" x14ac:dyDescent="0.35">
      <c r="B49" s="9" t="s">
        <v>101</v>
      </c>
      <c r="C49" s="21">
        <v>281282240</v>
      </c>
      <c r="D49" s="38">
        <v>212038562</v>
      </c>
    </row>
    <row r="50" spans="2:4" ht="15.6" thickTop="1" thickBot="1" x14ac:dyDescent="0.35">
      <c r="B50" s="7" t="s">
        <v>102</v>
      </c>
      <c r="C50" s="40">
        <f>SUM(C42:C49)</f>
        <v>-1229398378</v>
      </c>
      <c r="D50" s="40">
        <f>SUM(D42:D49)</f>
        <v>-749440512</v>
      </c>
    </row>
    <row r="51" spans="2:4" ht="15" thickTop="1" x14ac:dyDescent="0.3">
      <c r="B51" s="7"/>
      <c r="C51" s="37"/>
      <c r="D51" s="38"/>
    </row>
    <row r="52" spans="2:4" x14ac:dyDescent="0.3">
      <c r="B52" s="7" t="s">
        <v>103</v>
      </c>
      <c r="C52" s="75"/>
      <c r="D52" s="20"/>
    </row>
    <row r="53" spans="2:4" x14ac:dyDescent="0.3">
      <c r="B53" s="9" t="s">
        <v>104</v>
      </c>
      <c r="C53" s="75">
        <v>2678640</v>
      </c>
      <c r="D53" s="38"/>
    </row>
    <row r="54" spans="2:4" x14ac:dyDescent="0.3">
      <c r="B54" s="9" t="s">
        <v>105</v>
      </c>
      <c r="C54" s="75">
        <v>-93416269</v>
      </c>
      <c r="D54" s="38">
        <v>-93306693</v>
      </c>
    </row>
    <row r="55" spans="2:4" x14ac:dyDescent="0.3">
      <c r="B55" s="9" t="s">
        <v>106</v>
      </c>
      <c r="C55" s="37">
        <v>-8146331</v>
      </c>
      <c r="D55" s="38">
        <v>-4364426</v>
      </c>
    </row>
    <row r="56" spans="2:4" ht="15" thickBot="1" x14ac:dyDescent="0.35">
      <c r="B56" s="9" t="s">
        <v>107</v>
      </c>
      <c r="C56" s="75">
        <v>-4349388772</v>
      </c>
      <c r="D56" s="38">
        <v>-3830945832</v>
      </c>
    </row>
    <row r="57" spans="2:4" ht="15.6" thickTop="1" thickBot="1" x14ac:dyDescent="0.35">
      <c r="B57" s="7" t="s">
        <v>108</v>
      </c>
      <c r="C57" s="40">
        <f>SUM(C53:C56)</f>
        <v>-4448272732</v>
      </c>
      <c r="D57" s="40">
        <f>SUM(D53:D56)</f>
        <v>-3928616951</v>
      </c>
    </row>
    <row r="58" spans="2:4" ht="15" thickTop="1" x14ac:dyDescent="0.3">
      <c r="B58" s="7"/>
      <c r="C58" s="76"/>
      <c r="D58" s="77"/>
    </row>
    <row r="59" spans="2:4" x14ac:dyDescent="0.3">
      <c r="B59" s="7" t="s">
        <v>109</v>
      </c>
      <c r="C59" s="79">
        <f>C57+C50+C38</f>
        <v>-253100057</v>
      </c>
      <c r="D59" s="79">
        <f>D57+D50+D38</f>
        <v>-444155795</v>
      </c>
    </row>
    <row r="60" spans="2:4" x14ac:dyDescent="0.3">
      <c r="B60" s="7"/>
      <c r="C60" s="79"/>
      <c r="D60" s="83"/>
    </row>
    <row r="61" spans="2:4" ht="15" thickBot="1" x14ac:dyDescent="0.35">
      <c r="B61" s="9" t="s">
        <v>110</v>
      </c>
      <c r="C61" s="37">
        <v>660734429</v>
      </c>
      <c r="D61" s="38">
        <v>1104890224</v>
      </c>
    </row>
    <row r="62" spans="2:4" ht="15.6" thickTop="1" thickBot="1" x14ac:dyDescent="0.35">
      <c r="B62" s="7" t="s">
        <v>145</v>
      </c>
      <c r="C62" s="40">
        <f>C59+C61</f>
        <v>407634372</v>
      </c>
      <c r="D62" s="40">
        <f>D59+D61</f>
        <v>660734429</v>
      </c>
    </row>
    <row r="63" spans="2:4" ht="15" thickTop="1" x14ac:dyDescent="0.3"/>
  </sheetData>
  <mergeCells count="2">
    <mergeCell ref="B4:D4"/>
    <mergeCell ref="C6:D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G38"/>
  <sheetViews>
    <sheetView zoomScale="80" zoomScaleNormal="80" workbookViewId="0">
      <selection activeCell="B3" sqref="B3"/>
    </sheetView>
  </sheetViews>
  <sheetFormatPr defaultRowHeight="14.4" x14ac:dyDescent="0.3"/>
  <cols>
    <col min="1" max="1" width="1.6640625" customWidth="1"/>
    <col min="2" max="2" width="53.6640625" bestFit="1" customWidth="1"/>
    <col min="3" max="7" width="13.77734375" customWidth="1"/>
  </cols>
  <sheetData>
    <row r="1" spans="2:7" x14ac:dyDescent="0.3">
      <c r="B1" s="11" t="s">
        <v>45</v>
      </c>
    </row>
    <row r="2" spans="2:7" x14ac:dyDescent="0.3">
      <c r="B2" s="51" t="s">
        <v>161</v>
      </c>
    </row>
    <row r="3" spans="2:7" x14ac:dyDescent="0.3">
      <c r="B3" s="51"/>
    </row>
    <row r="4" spans="2:7" x14ac:dyDescent="0.3">
      <c r="B4" s="51"/>
    </row>
    <row r="5" spans="2:7" x14ac:dyDescent="0.3">
      <c r="C5" s="7" t="s">
        <v>1</v>
      </c>
    </row>
    <row r="6" spans="2:7" ht="15" thickBot="1" x14ac:dyDescent="0.35"/>
    <row r="7" spans="2:7" ht="42" thickBot="1" x14ac:dyDescent="0.35">
      <c r="B7" s="74" t="s">
        <v>146</v>
      </c>
      <c r="C7" s="84" t="s">
        <v>111</v>
      </c>
      <c r="D7" s="84" t="s">
        <v>112</v>
      </c>
      <c r="E7" s="84" t="s">
        <v>113</v>
      </c>
      <c r="F7" s="84" t="s">
        <v>114</v>
      </c>
      <c r="G7" s="84" t="s">
        <v>115</v>
      </c>
    </row>
    <row r="8" spans="2:7" x14ac:dyDescent="0.3">
      <c r="B8" s="10" t="s">
        <v>116</v>
      </c>
      <c r="C8" s="85">
        <v>7224607661</v>
      </c>
      <c r="D8" s="85">
        <v>4935575996</v>
      </c>
      <c r="E8" s="21">
        <f>C8+D8</f>
        <v>12160183657</v>
      </c>
      <c r="F8" s="21">
        <v>0</v>
      </c>
      <c r="G8" s="21">
        <f t="shared" ref="G8:G13" si="0">E8+F8</f>
        <v>12160183657</v>
      </c>
    </row>
    <row r="9" spans="2:7" ht="15" thickBot="1" x14ac:dyDescent="0.35">
      <c r="B9" s="10" t="s">
        <v>117</v>
      </c>
      <c r="C9" s="86">
        <v>1373505561</v>
      </c>
      <c r="D9" s="86"/>
      <c r="E9" s="86">
        <f>C9+D9</f>
        <v>1373505561</v>
      </c>
      <c r="F9" s="29">
        <v>-1373505561</v>
      </c>
      <c r="G9" s="29">
        <f t="shared" si="0"/>
        <v>0</v>
      </c>
    </row>
    <row r="10" spans="2:7" ht="15" thickBot="1" x14ac:dyDescent="0.35">
      <c r="B10" s="74" t="s">
        <v>118</v>
      </c>
      <c r="C10" s="87">
        <f>SUM(C8:C9)</f>
        <v>8598113222</v>
      </c>
      <c r="D10" s="87">
        <f t="shared" ref="D10:F10" si="1">SUM(D8:D9)</f>
        <v>4935575996</v>
      </c>
      <c r="E10" s="87">
        <f t="shared" si="1"/>
        <v>13533689218</v>
      </c>
      <c r="F10" s="87">
        <f t="shared" si="1"/>
        <v>-1373505561</v>
      </c>
      <c r="G10" s="87">
        <f t="shared" si="0"/>
        <v>12160183657</v>
      </c>
    </row>
    <row r="11" spans="2:7" ht="15" thickBot="1" x14ac:dyDescent="0.35">
      <c r="B11" s="74" t="s">
        <v>119</v>
      </c>
      <c r="C11" s="87">
        <v>5879788314</v>
      </c>
      <c r="D11" s="87">
        <v>1579339068</v>
      </c>
      <c r="E11" s="91">
        <f>C11+D11</f>
        <v>7459127382</v>
      </c>
      <c r="F11" s="91">
        <v>0</v>
      </c>
      <c r="G11" s="91">
        <f t="shared" si="0"/>
        <v>7459127382</v>
      </c>
    </row>
    <row r="12" spans="2:7" x14ac:dyDescent="0.3">
      <c r="B12" s="9" t="s">
        <v>61</v>
      </c>
      <c r="C12" s="85">
        <v>258740902</v>
      </c>
      <c r="D12" s="85">
        <v>2040</v>
      </c>
      <c r="E12" s="21">
        <f>C12+D12</f>
        <v>258742942</v>
      </c>
      <c r="F12" s="21">
        <v>0</v>
      </c>
      <c r="G12" s="21">
        <f t="shared" si="0"/>
        <v>258742942</v>
      </c>
    </row>
    <row r="13" spans="2:7" x14ac:dyDescent="0.3">
      <c r="B13" s="10" t="s">
        <v>120</v>
      </c>
      <c r="C13" s="85">
        <v>-799241630</v>
      </c>
      <c r="D13" s="85">
        <v>-71537</v>
      </c>
      <c r="E13" s="21">
        <f>C13+D13</f>
        <v>-799313167</v>
      </c>
      <c r="F13" s="21">
        <v>0</v>
      </c>
      <c r="G13" s="21">
        <f t="shared" si="0"/>
        <v>-799313167</v>
      </c>
    </row>
    <row r="14" spans="2:7" x14ac:dyDescent="0.3">
      <c r="B14" s="10" t="s">
        <v>121</v>
      </c>
      <c r="C14" s="85">
        <v>-236865307</v>
      </c>
      <c r="D14" s="85"/>
      <c r="E14" s="21">
        <f t="shared" ref="E14:E20" si="2">C14+D14</f>
        <v>-236865307</v>
      </c>
      <c r="F14" s="21">
        <v>0</v>
      </c>
      <c r="G14" s="21">
        <f t="shared" ref="G14:G20" si="3">E14+F14</f>
        <v>-236865307</v>
      </c>
    </row>
    <row r="15" spans="2:7" x14ac:dyDescent="0.3">
      <c r="B15" s="10" t="s">
        <v>122</v>
      </c>
      <c r="C15" s="85">
        <v>-12002792</v>
      </c>
      <c r="D15" s="85">
        <v>-1723826405</v>
      </c>
      <c r="E15" s="21">
        <f t="shared" si="2"/>
        <v>-1735829197</v>
      </c>
      <c r="F15" s="21">
        <v>1279666353</v>
      </c>
      <c r="G15" s="21">
        <f t="shared" si="3"/>
        <v>-456162844</v>
      </c>
    </row>
    <row r="16" spans="2:7" x14ac:dyDescent="0.3">
      <c r="B16" s="10" t="s">
        <v>52</v>
      </c>
      <c r="C16" s="85"/>
      <c r="D16" s="85">
        <v>-390645471</v>
      </c>
      <c r="E16" s="21">
        <f t="shared" si="2"/>
        <v>-390645471</v>
      </c>
      <c r="F16" s="21">
        <v>93839208</v>
      </c>
      <c r="G16" s="21">
        <f t="shared" si="3"/>
        <v>-296806263</v>
      </c>
    </row>
    <row r="17" spans="2:7" x14ac:dyDescent="0.3">
      <c r="B17" s="10" t="s">
        <v>123</v>
      </c>
      <c r="C17" s="85">
        <v>-712678730</v>
      </c>
      <c r="D17" s="85">
        <v>-15766741</v>
      </c>
      <c r="E17" s="21">
        <f t="shared" si="2"/>
        <v>-728445471</v>
      </c>
      <c r="F17" s="21">
        <v>0</v>
      </c>
      <c r="G17" s="21">
        <f t="shared" si="3"/>
        <v>-728445471</v>
      </c>
    </row>
    <row r="18" spans="2:7" x14ac:dyDescent="0.3">
      <c r="B18" s="10" t="s">
        <v>124</v>
      </c>
      <c r="C18" s="85">
        <v>-639205702</v>
      </c>
      <c r="D18" s="85"/>
      <c r="E18" s="21">
        <f t="shared" si="2"/>
        <v>-639205702</v>
      </c>
      <c r="F18" s="21">
        <v>0</v>
      </c>
      <c r="G18" s="21">
        <f t="shared" si="3"/>
        <v>-639205702</v>
      </c>
    </row>
    <row r="19" spans="2:7" x14ac:dyDescent="0.3">
      <c r="B19" s="10" t="s">
        <v>40</v>
      </c>
      <c r="C19" s="85">
        <v>-225159036</v>
      </c>
      <c r="D19" s="85"/>
      <c r="E19" s="21">
        <f t="shared" si="2"/>
        <v>-225159036</v>
      </c>
      <c r="F19" s="21">
        <v>0</v>
      </c>
      <c r="G19" s="21">
        <f t="shared" si="3"/>
        <v>-225159036</v>
      </c>
    </row>
    <row r="20" spans="2:7" x14ac:dyDescent="0.3">
      <c r="B20" s="10" t="s">
        <v>125</v>
      </c>
      <c r="C20" s="85">
        <v>-80783593</v>
      </c>
      <c r="D20" s="85">
        <v>-1126866554</v>
      </c>
      <c r="E20" s="21">
        <f t="shared" si="2"/>
        <v>-1207650147</v>
      </c>
      <c r="F20" s="21">
        <v>0</v>
      </c>
      <c r="G20" s="21">
        <f t="shared" si="3"/>
        <v>-1207650147</v>
      </c>
    </row>
    <row r="21" spans="2:7" ht="15" thickBot="1" x14ac:dyDescent="0.35">
      <c r="B21" s="10" t="s">
        <v>147</v>
      </c>
      <c r="C21" s="86">
        <v>-304428803</v>
      </c>
      <c r="D21" s="86">
        <v>-100542628</v>
      </c>
      <c r="E21" s="29">
        <f>C21+D21</f>
        <v>-404971431</v>
      </c>
      <c r="F21" s="29">
        <v>0</v>
      </c>
      <c r="G21" s="29">
        <f>E21+F21</f>
        <v>-404971431</v>
      </c>
    </row>
    <row r="23" spans="2:7" ht="15" thickBot="1" x14ac:dyDescent="0.35"/>
    <row r="24" spans="2:7" ht="42" thickBot="1" x14ac:dyDescent="0.35">
      <c r="B24" s="74" t="s">
        <v>154</v>
      </c>
      <c r="C24" s="84" t="s">
        <v>111</v>
      </c>
      <c r="D24" s="84" t="s">
        <v>112</v>
      </c>
      <c r="E24" s="84" t="s">
        <v>113</v>
      </c>
      <c r="F24" s="84" t="s">
        <v>114</v>
      </c>
      <c r="G24" s="88" t="s">
        <v>126</v>
      </c>
    </row>
    <row r="25" spans="2:7" x14ac:dyDescent="0.3">
      <c r="B25" s="10" t="s">
        <v>116</v>
      </c>
      <c r="C25" s="85">
        <v>7302972273</v>
      </c>
      <c r="D25" s="85">
        <v>2148982593</v>
      </c>
      <c r="E25" s="21">
        <f>C25+D25</f>
        <v>9451954866</v>
      </c>
      <c r="F25" s="21">
        <v>0</v>
      </c>
      <c r="G25" s="21">
        <f>E25+F25</f>
        <v>9451954866</v>
      </c>
    </row>
    <row r="26" spans="2:7" ht="15" thickBot="1" x14ac:dyDescent="0.35">
      <c r="B26" s="10" t="s">
        <v>117</v>
      </c>
      <c r="C26" s="86">
        <v>854256236</v>
      </c>
      <c r="D26" s="86"/>
      <c r="E26" s="86">
        <f>C26+D26</f>
        <v>854256236</v>
      </c>
      <c r="F26" s="29">
        <v>-854256236</v>
      </c>
      <c r="G26" s="29">
        <f>E26+F26</f>
        <v>0</v>
      </c>
    </row>
    <row r="27" spans="2:7" ht="15" thickBot="1" x14ac:dyDescent="0.35">
      <c r="B27" s="74" t="s">
        <v>118</v>
      </c>
      <c r="C27" s="87">
        <f>SUM(C25:C26)</f>
        <v>8157228509</v>
      </c>
      <c r="D27" s="87">
        <f t="shared" ref="D27:F27" si="4">SUM(D25:D26)</f>
        <v>2148982593</v>
      </c>
      <c r="E27" s="87">
        <f t="shared" si="4"/>
        <v>10306211102</v>
      </c>
      <c r="F27" s="87">
        <f t="shared" si="4"/>
        <v>-854256236</v>
      </c>
      <c r="G27" s="87">
        <f>G25+G26</f>
        <v>9451954866</v>
      </c>
    </row>
    <row r="28" spans="2:7" ht="15" thickBot="1" x14ac:dyDescent="0.35">
      <c r="B28" s="74" t="s">
        <v>119</v>
      </c>
      <c r="C28" s="87">
        <v>4713866176</v>
      </c>
      <c r="D28" s="87">
        <v>506169939</v>
      </c>
      <c r="E28" s="91">
        <f>C28+D28</f>
        <v>5220036115</v>
      </c>
      <c r="F28" s="91">
        <v>0</v>
      </c>
      <c r="G28" s="91">
        <f>E28+F28</f>
        <v>5220036115</v>
      </c>
    </row>
    <row r="29" spans="2:7" x14ac:dyDescent="0.3">
      <c r="B29" s="9" t="s">
        <v>61</v>
      </c>
      <c r="C29" s="85">
        <v>204718160</v>
      </c>
      <c r="D29" s="85">
        <v>4366903</v>
      </c>
      <c r="E29" s="21">
        <f>C29+D29</f>
        <v>209085063</v>
      </c>
      <c r="F29" s="21">
        <v>0</v>
      </c>
      <c r="G29" s="21">
        <f>E29+F29</f>
        <v>209085063</v>
      </c>
    </row>
    <row r="30" spans="2:7" x14ac:dyDescent="0.3">
      <c r="B30" s="10" t="s">
        <v>120</v>
      </c>
      <c r="C30" s="85">
        <v>-772102665</v>
      </c>
      <c r="D30" s="85">
        <v>-47248</v>
      </c>
      <c r="E30" s="85">
        <f>C30+D30</f>
        <v>-772149913</v>
      </c>
      <c r="F30" s="21">
        <v>0</v>
      </c>
      <c r="G30" s="21">
        <f>E30+F30</f>
        <v>-772149913</v>
      </c>
    </row>
    <row r="31" spans="2:7" x14ac:dyDescent="0.3">
      <c r="B31" s="10" t="s">
        <v>121</v>
      </c>
      <c r="C31" s="85">
        <v>-145862177</v>
      </c>
      <c r="D31" s="85">
        <v>-675</v>
      </c>
      <c r="E31" s="85">
        <f t="shared" ref="E31:E37" si="5">C31+D31</f>
        <v>-145862852</v>
      </c>
      <c r="F31" s="21">
        <v>0</v>
      </c>
      <c r="G31" s="21">
        <f t="shared" ref="G31:G37" si="6">E31+F31</f>
        <v>-145862852</v>
      </c>
    </row>
    <row r="32" spans="2:7" x14ac:dyDescent="0.3">
      <c r="B32" s="10" t="s">
        <v>122</v>
      </c>
      <c r="C32" s="85">
        <v>-582178123</v>
      </c>
      <c r="D32" s="85">
        <v>-937715070</v>
      </c>
      <c r="E32" s="85">
        <f t="shared" si="5"/>
        <v>-1519893193</v>
      </c>
      <c r="F32" s="21">
        <v>822751209</v>
      </c>
      <c r="G32" s="21">
        <f t="shared" si="6"/>
        <v>-697141984</v>
      </c>
    </row>
    <row r="33" spans="2:7" x14ac:dyDescent="0.3">
      <c r="B33" s="10" t="s">
        <v>52</v>
      </c>
      <c r="C33" s="85">
        <v>-34781137</v>
      </c>
      <c r="D33" s="85">
        <v>-179895024</v>
      </c>
      <c r="E33" s="85">
        <f t="shared" si="5"/>
        <v>-214676161</v>
      </c>
      <c r="F33" s="21">
        <v>31505027</v>
      </c>
      <c r="G33" s="21">
        <f t="shared" si="6"/>
        <v>-183171134</v>
      </c>
    </row>
    <row r="34" spans="2:7" x14ac:dyDescent="0.3">
      <c r="B34" s="10" t="s">
        <v>123</v>
      </c>
      <c r="C34" s="85">
        <v>-617522384</v>
      </c>
      <c r="D34" s="85">
        <v>-8526115</v>
      </c>
      <c r="E34" s="85">
        <f t="shared" si="5"/>
        <v>-626048499</v>
      </c>
      <c r="F34" s="21">
        <v>0</v>
      </c>
      <c r="G34" s="21">
        <f t="shared" si="6"/>
        <v>-626048499</v>
      </c>
    </row>
    <row r="35" spans="2:7" x14ac:dyDescent="0.3">
      <c r="B35" s="10" t="s">
        <v>124</v>
      </c>
      <c r="C35" s="85">
        <v>-450963376</v>
      </c>
      <c r="D35" s="85"/>
      <c r="E35" s="85">
        <f t="shared" si="5"/>
        <v>-450963376</v>
      </c>
      <c r="F35" s="21">
        <v>0</v>
      </c>
      <c r="G35" s="21">
        <f t="shared" si="6"/>
        <v>-450963376</v>
      </c>
    </row>
    <row r="36" spans="2:7" x14ac:dyDescent="0.3">
      <c r="B36" s="10" t="s">
        <v>40</v>
      </c>
      <c r="C36" s="85">
        <v>-671738811</v>
      </c>
      <c r="D36" s="85"/>
      <c r="E36" s="85">
        <f t="shared" si="5"/>
        <v>-671738811</v>
      </c>
      <c r="F36" s="21">
        <v>0</v>
      </c>
      <c r="G36" s="21">
        <f t="shared" si="6"/>
        <v>-671738811</v>
      </c>
    </row>
    <row r="37" spans="2:7" x14ac:dyDescent="0.3">
      <c r="B37" s="10" t="s">
        <v>125</v>
      </c>
      <c r="C37" s="85">
        <v>-43291346</v>
      </c>
      <c r="D37" s="85">
        <v>-454763241</v>
      </c>
      <c r="E37" s="85">
        <f t="shared" si="5"/>
        <v>-498054587</v>
      </c>
      <c r="F37" s="21">
        <v>0</v>
      </c>
      <c r="G37" s="21">
        <f t="shared" si="6"/>
        <v>-498054587</v>
      </c>
    </row>
    <row r="38" spans="2:7" ht="15" thickBot="1" x14ac:dyDescent="0.35">
      <c r="B38" s="10" t="s">
        <v>127</v>
      </c>
      <c r="C38" s="86">
        <v>-394777552</v>
      </c>
      <c r="D38" s="86">
        <v>-67907688</v>
      </c>
      <c r="E38" s="86">
        <f>C38+D38</f>
        <v>-462685240</v>
      </c>
      <c r="F38" s="29">
        <v>0</v>
      </c>
      <c r="G38" s="29">
        <f>E38+F38</f>
        <v>-462685240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INDEX</vt:lpstr>
      <vt:lpstr>Sit. pozitiei financiare</vt:lpstr>
      <vt:lpstr>Sit. Profit sau Pierdere</vt:lpstr>
      <vt:lpstr>Sit. modif cap.proprii</vt:lpstr>
      <vt:lpstr>Sit.Fluxuri Numerar</vt:lpstr>
      <vt:lpstr>Segmente Operationale</vt:lpstr>
      <vt:lpstr>'Sit.Fluxuri Numerar'!_Hlk37078383</vt:lpstr>
      <vt:lpstr>'Sit. Profit sau Pierdere'!_Hlk37078404</vt:lpstr>
      <vt:lpstr>'Sit. modif cap.proprii'!DA_RN_2822586735800000038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Vasilescu</dc:creator>
  <cp:lastModifiedBy>Ioana Dinca</cp:lastModifiedBy>
  <dcterms:created xsi:type="dcterms:W3CDTF">2023-08-11T09:31:15Z</dcterms:created>
  <dcterms:modified xsi:type="dcterms:W3CDTF">2024-03-27T08:28:46Z</dcterms:modified>
</cp:coreProperties>
</file>