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yncpool\Departament Strategie\IR\AGA\AGA_29-04-2024_anuala\materiale informative\de publicat\Punctul 3_SF conso IFRS\"/>
    </mc:Choice>
  </mc:AlternateContent>
  <xr:revisionPtr revIDLastSave="0" documentId="13_ncr:1_{6F7D7A42-4311-4AD5-81ED-F5DB58C93D12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INDEX" sheetId="1" r:id="rId1"/>
    <sheet name="Sit. pozitiei financiare" sheetId="2" r:id="rId2"/>
    <sheet name="Sit. Profit sau Pierdere" sheetId="3" r:id="rId3"/>
    <sheet name="Sit. modif cap.proprii" sheetId="5" r:id="rId4"/>
    <sheet name="Sit.Fluxuri Numerar" sheetId="6" r:id="rId5"/>
    <sheet name="Segmente Operationale" sheetId="8" r:id="rId6"/>
  </sheets>
  <definedNames>
    <definedName name="_Hlk37078383" localSheetId="4">'Sit.Fluxuri Numerar'!$B$14</definedName>
    <definedName name="_Hlk37078404" localSheetId="2">'Sit. Profit sau Pierdere'!$B$17</definedName>
    <definedName name="DA_RN_2822586735800000038" localSheetId="3">'Sit. modif cap.proprii'!$B$25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5" l="1"/>
  <c r="E47" i="5"/>
  <c r="C47" i="5"/>
  <c r="F46" i="5"/>
  <c r="F36" i="5"/>
  <c r="F37" i="5" s="1"/>
  <c r="D36" i="5"/>
  <c r="D37" i="5" s="1"/>
  <c r="G35" i="5"/>
  <c r="G34" i="5"/>
  <c r="G36" i="5" s="1"/>
  <c r="F24" i="5"/>
  <c r="F23" i="5"/>
  <c r="F13" i="5"/>
  <c r="E13" i="5"/>
  <c r="D13" i="5"/>
  <c r="G12" i="5"/>
  <c r="G9" i="5"/>
  <c r="D41" i="3"/>
  <c r="C41" i="3"/>
  <c r="D23" i="3"/>
  <c r="C23" i="3"/>
  <c r="C16" i="2"/>
  <c r="G37" i="5" l="1"/>
  <c r="B4" i="6" l="1"/>
  <c r="B4" i="5"/>
  <c r="B4" i="3"/>
  <c r="B5" i="2"/>
  <c r="D56" i="6" l="1"/>
  <c r="C56" i="6"/>
  <c r="D49" i="6"/>
  <c r="C49" i="6"/>
  <c r="D22" i="6"/>
  <c r="D33" i="6" s="1"/>
  <c r="D37" i="6" s="1"/>
  <c r="C22" i="6"/>
  <c r="C33" i="6" s="1"/>
  <c r="C37" i="6" s="1"/>
  <c r="G41" i="5"/>
  <c r="G46" i="5"/>
  <c r="F42" i="5"/>
  <c r="E42" i="5"/>
  <c r="D42" i="5"/>
  <c r="D47" i="5" s="1"/>
  <c r="C42" i="5"/>
  <c r="G30" i="5"/>
  <c r="G32" i="5"/>
  <c r="G11" i="5"/>
  <c r="G18" i="5"/>
  <c r="G19" i="5"/>
  <c r="G24" i="5"/>
  <c r="F20" i="5"/>
  <c r="E20" i="5"/>
  <c r="D20" i="5"/>
  <c r="C20" i="5"/>
  <c r="F14" i="5"/>
  <c r="E14" i="5"/>
  <c r="C14" i="5"/>
  <c r="D14" i="5"/>
  <c r="D27" i="3"/>
  <c r="C27" i="3"/>
  <c r="D60" i="2"/>
  <c r="C60" i="2"/>
  <c r="D47" i="2"/>
  <c r="C47" i="2"/>
  <c r="D35" i="2"/>
  <c r="C35" i="2"/>
  <c r="D25" i="2"/>
  <c r="C25" i="2"/>
  <c r="D16" i="2"/>
  <c r="E25" i="5" l="1"/>
  <c r="F25" i="5"/>
  <c r="D62" i="2"/>
  <c r="D64" i="2" s="1"/>
  <c r="D25" i="5"/>
  <c r="G42" i="5"/>
  <c r="G47" i="5" s="1"/>
  <c r="D27" i="2"/>
  <c r="D58" i="6"/>
  <c r="D61" i="6" s="1"/>
  <c r="C58" i="6"/>
  <c r="C61" i="6" s="1"/>
  <c r="G14" i="5"/>
  <c r="G13" i="5"/>
  <c r="C25" i="5"/>
  <c r="D29" i="3"/>
  <c r="D32" i="3" s="1"/>
  <c r="D42" i="3" s="1"/>
  <c r="C29" i="3"/>
  <c r="C32" i="3" s="1"/>
  <c r="C42" i="3" s="1"/>
  <c r="C62" i="2"/>
  <c r="C64" i="2" s="1"/>
  <c r="C27" i="2"/>
  <c r="G20" i="5"/>
  <c r="G25" i="5" l="1"/>
</calcChain>
</file>

<file path=xl/sharedStrings.xml><?xml version="1.0" encoding="utf-8"?>
<sst xmlns="http://schemas.openxmlformats.org/spreadsheetml/2006/main" count="261" uniqueCount="158">
  <si>
    <t>EXTRAS DIN</t>
  </si>
  <si>
    <t>INFORMATII CU PRIVIRE LA SEGMENTELE OPERATIONALE</t>
  </si>
  <si>
    <t>Active</t>
  </si>
  <si>
    <t>Active imobilizate</t>
  </si>
  <si>
    <t>Imobilizări corporale</t>
  </si>
  <si>
    <t>Imobilizări necorporale</t>
  </si>
  <si>
    <t>Numerar restricționat</t>
  </si>
  <si>
    <t>Investitii in obligatiuni corporative</t>
  </si>
  <si>
    <t>Alte active imobilizate</t>
  </si>
  <si>
    <t>Total active imobilizate</t>
  </si>
  <si>
    <t>Active circulante</t>
  </si>
  <si>
    <t>Stocuri</t>
  </si>
  <si>
    <t>Creanțe comerciale</t>
  </si>
  <si>
    <t>Investiții in depozite</t>
  </si>
  <si>
    <t>Numerar și echivalente de numerar</t>
  </si>
  <si>
    <t>Numerar restrictionat</t>
  </si>
  <si>
    <t>Alte active circulante</t>
  </si>
  <si>
    <t>Total active circulante</t>
  </si>
  <si>
    <t>Total active</t>
  </si>
  <si>
    <t>Capitaluri proprii și datorii</t>
  </si>
  <si>
    <t>Capitaluri proprii</t>
  </si>
  <si>
    <t>Capital social</t>
  </si>
  <si>
    <t>Rezerva din reevaluare</t>
  </si>
  <si>
    <t>Alte rezerve</t>
  </si>
  <si>
    <t>Rezultat reportat</t>
  </si>
  <si>
    <t>Total capitaluri proprii</t>
  </si>
  <si>
    <t>Datorii</t>
  </si>
  <si>
    <t>Datorii pe termen lung</t>
  </si>
  <si>
    <t>Împrumuturi bancare</t>
  </si>
  <si>
    <t>Datorii aferente contractelor de leasing</t>
  </si>
  <si>
    <t>Venituri în avans</t>
  </si>
  <si>
    <t>Datorii privind impozitul amânat</t>
  </si>
  <si>
    <t>Beneficiile angajaților</t>
  </si>
  <si>
    <t>Provizioane</t>
  </si>
  <si>
    <t>Datorii comerciale</t>
  </si>
  <si>
    <t>Alte datorii</t>
  </si>
  <si>
    <t>Total datorii pe termen lung</t>
  </si>
  <si>
    <t>Datorii curente</t>
  </si>
  <si>
    <t>Imprumuturi bancare</t>
  </si>
  <si>
    <t>Datorii aferente contractelor cu clienții</t>
  </si>
  <si>
    <t>Datorii privind impozitul pe profit curent</t>
  </si>
  <si>
    <t>Taxa pentru producatorii de energie electrica</t>
  </si>
  <si>
    <t>Total datorii curente</t>
  </si>
  <si>
    <t>Total datorii</t>
  </si>
  <si>
    <t>Total capitaluri proprii și datorii</t>
  </si>
  <si>
    <t>31 decembrie 2022</t>
  </si>
  <si>
    <t>(Toate sumele sunt exprimate in MII RON, daca nu este indicat altfel)</t>
  </si>
  <si>
    <t>SOCIETATEA DE PRODUCERE A ENERGIEI ELECTRICE IN HIDROCENTRALE HIDROELECTRICA S.A.</t>
  </si>
  <si>
    <t xml:space="preserve">Venituri </t>
  </si>
  <si>
    <t>Alte venituri</t>
  </si>
  <si>
    <t>Apa uzinată</t>
  </si>
  <si>
    <t>Cheltuieli cu beneficiile angajatilor</t>
  </si>
  <si>
    <t>Transport și distribuție de energie electrică</t>
  </si>
  <si>
    <t>Energie electrică achiziționată</t>
  </si>
  <si>
    <t>Cheltuieli cu certificatele verzi</t>
  </si>
  <si>
    <t>Amortizarea imobilizarilor corporale și necorporale</t>
  </si>
  <si>
    <t>Pierderi din deprecierea imobilizărilor corporale si necorporale, net</t>
  </si>
  <si>
    <t>Pierderi din deprecierea creanțelor comerciale, net</t>
  </si>
  <si>
    <t>Reparatii, întreținere, materiale și consumabile</t>
  </si>
  <si>
    <t>Alte cheltuieli de exploatare</t>
  </si>
  <si>
    <t>Profit din exploatare</t>
  </si>
  <si>
    <t>Venituri financiare</t>
  </si>
  <si>
    <t>Cheltuieli financiare</t>
  </si>
  <si>
    <t>Rezultat financiar net</t>
  </si>
  <si>
    <t>Profit înainte de impozitare</t>
  </si>
  <si>
    <t>Cheltuiala cu impozitul pe profit</t>
  </si>
  <si>
    <t xml:space="preserve">Profit net </t>
  </si>
  <si>
    <t>Rezultat pe actiune</t>
  </si>
  <si>
    <t>Rezultatul pe actiune de baza si diluat (RON)</t>
  </si>
  <si>
    <t>Alte elemente ale rezultatului global</t>
  </si>
  <si>
    <t>Total alte elemente ale rezultatului global</t>
  </si>
  <si>
    <t xml:space="preserve">Rezultat global </t>
  </si>
  <si>
    <t>Rezultat global</t>
  </si>
  <si>
    <t>Profit net</t>
  </si>
  <si>
    <t>Tranzactii cu actionarii Societatii</t>
  </si>
  <si>
    <t>Contributii si distribuiri</t>
  </si>
  <si>
    <t>Dividende</t>
  </si>
  <si>
    <t>Total tranzactii cu actionarii Societatii</t>
  </si>
  <si>
    <t>Alte modificări ale capitalurilor proprii</t>
  </si>
  <si>
    <t>Transferul rezervei din reevaluare la rezultatul reportat ca urmare a amortizării și ieșirilor de imobilizări corporale</t>
  </si>
  <si>
    <r>
      <t>Profit</t>
    </r>
    <r>
      <rPr>
        <b/>
        <i/>
        <sz val="10"/>
        <color rgb="FF2F5496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net</t>
    </r>
  </si>
  <si>
    <t xml:space="preserve">Total rezultat global </t>
  </si>
  <si>
    <t>Emisiune de actiuni ordinare</t>
  </si>
  <si>
    <t>Rezervă din reevaluare</t>
  </si>
  <si>
    <t>Rezultat Reportat</t>
  </si>
  <si>
    <t>Fluxuri de numerar din activitatea de exploatare:</t>
  </si>
  <si>
    <t>Ajustări pentru:</t>
  </si>
  <si>
    <t>Amortizarea imobilizărilor corporale</t>
  </si>
  <si>
    <t>Amortizarea imobilizărilor necorporale</t>
  </si>
  <si>
    <r>
      <t xml:space="preserve">Reversarea pierderilor/Pierderi din </t>
    </r>
    <r>
      <rPr>
        <sz val="10"/>
        <color rgb="FF000000"/>
        <rFont val="Calibri"/>
        <family val="2"/>
      </rPr>
      <t>depreciare</t>
    </r>
    <r>
      <rPr>
        <sz val="10"/>
        <color theme="1"/>
        <rFont val="Calibri"/>
        <family val="2"/>
      </rPr>
      <t>a imobilizărilor corporale si necorporale, net</t>
    </r>
  </si>
  <si>
    <t>Pierderi din cedări de imobilizări corporale</t>
  </si>
  <si>
    <t>Castiguri din diferențe de curs valutar</t>
  </si>
  <si>
    <t>Venituri din dobânzi</t>
  </si>
  <si>
    <t>Cheltuieli cu dobânzile</t>
  </si>
  <si>
    <t>Modificari în:</t>
  </si>
  <si>
    <t>Alte active</t>
  </si>
  <si>
    <t>Numerar generat din activități de exploatare</t>
  </si>
  <si>
    <t>Dobânzi plătite</t>
  </si>
  <si>
    <t>Impozit pe profit plătit</t>
  </si>
  <si>
    <t>Numerar net din activitatea de exploatare</t>
  </si>
  <si>
    <t>Fluxuri de numerar din activitatea de investiții:</t>
  </si>
  <si>
    <t>Plăți pentru achiziția de imobilizări corporale</t>
  </si>
  <si>
    <t>Plăți pentru achiziția de imobilizări necorporale</t>
  </si>
  <si>
    <t>Încasări din vânzarea de imobilizări corporale</t>
  </si>
  <si>
    <t>Plăți pentru depozite detinute in scop investitional</t>
  </si>
  <si>
    <t>Încasări din depozite detinute in scop investitional</t>
  </si>
  <si>
    <r>
      <t xml:space="preserve">Încasări </t>
    </r>
    <r>
      <rPr>
        <sz val="10"/>
        <color rgb="FF000000"/>
        <rFont val="Calibri"/>
        <family val="2"/>
      </rPr>
      <t>din obligatiuni guvernamentale ajunse la scadenta</t>
    </r>
  </si>
  <si>
    <t>Dobânzi încasate</t>
  </si>
  <si>
    <t>Numerar net din activitatea de investiții</t>
  </si>
  <si>
    <t>Fluxuri de numerar din activitatea de finanțare:</t>
  </si>
  <si>
    <t>Încasări din emisiunea de acțiuni</t>
  </si>
  <si>
    <t>Rambursări de împrumuturi</t>
  </si>
  <si>
    <t>Plăți aferente contractelor de leasing</t>
  </si>
  <si>
    <t>Dividende platite</t>
  </si>
  <si>
    <t>Numerar net utilizat în activitatea de finanțare</t>
  </si>
  <si>
    <t>Creșterea/(descresterea) netă a numerarului și echivalentelor de numerar</t>
  </si>
  <si>
    <t>Numerar și echivalente de numerar la 1 ianuarie</t>
  </si>
  <si>
    <t xml:space="preserve"> Producerea de energie electrica </t>
  </si>
  <si>
    <t xml:space="preserve"> Furnizarea de energie electrica</t>
  </si>
  <si>
    <t>Total segmente raportabile</t>
  </si>
  <si>
    <t>Eliminari intre segmente</t>
  </si>
  <si>
    <t>Total consolidat</t>
  </si>
  <si>
    <t>Venituri externe</t>
  </si>
  <si>
    <t>Venituri intre segmente</t>
  </si>
  <si>
    <t>Venituri ale segmentului</t>
  </si>
  <si>
    <t>Profit inainte de impozitare al segmentului</t>
  </si>
  <si>
    <t>Amortizarea imobilizarilor</t>
  </si>
  <si>
    <t>Pierderi din deprecierea imobilizarilor corporale si necorporale, net</t>
  </si>
  <si>
    <t>Energie electrica achizitionata</t>
  </si>
  <si>
    <t>Cheltuieli privind beneficiile angajatilor</t>
  </si>
  <si>
    <t>Apa uzinata</t>
  </si>
  <si>
    <t>Transport si distributie de energie electrica</t>
  </si>
  <si>
    <t xml:space="preserve"> Alte cheltuieli</t>
  </si>
  <si>
    <t>Total consolidate</t>
  </si>
  <si>
    <t xml:space="preserve">Alte cheltuieli </t>
  </si>
  <si>
    <t>Situatiile financiare consolidate pentru anul incheiat la 31 decembrie 2023</t>
  </si>
  <si>
    <t>SITUAȚIA CONSOLIDATĂ A POZIȚIEI FINANCIARE la 31 decembrie 2023</t>
  </si>
  <si>
    <t>SITUAȚIA CONSOLIDATĂ A PROFITULUI SAU PIERDERII ȘI A ALTOR ELEMENTE ALE REZULTATULUI GLOBAL pentru anul incheiat la 31 decembrie 2023</t>
  </si>
  <si>
    <t>SITUAȚIA CONSOLIDATĂ A MODIFICĂRILOR CAPITALURILOR PROPRII pentru anul incheiat la 31 decembrie 2023</t>
  </si>
  <si>
    <t>SITUAȚIA CONSOLIDATĂ A FLUXURILOR DE NUMERAR pentru anul incheiat la 31 decembrie 2023</t>
  </si>
  <si>
    <t>31 decembrie 2023</t>
  </si>
  <si>
    <t>-</t>
  </si>
  <si>
    <t xml:space="preserve"> -   </t>
  </si>
  <si>
    <t>Reevaluarea imobilizarilor corporale, net de impozit</t>
  </si>
  <si>
    <t>Modificari ale obligatiilor privind beneficiile determinate ale angajatilor, net de impozit</t>
  </si>
  <si>
    <t xml:space="preserve">Sold la 1 ianuarie 2023 </t>
  </si>
  <si>
    <t>Constituirea rezervelor legale</t>
  </si>
  <si>
    <t>Sold la 31 decembrie 2022</t>
  </si>
  <si>
    <t xml:space="preserve">Sold la 31 decembrie 2023 </t>
  </si>
  <si>
    <t xml:space="preserve">Sold la 1 ianuarie 2022 </t>
  </si>
  <si>
    <t>Reducerea valorii stocurilor</t>
  </si>
  <si>
    <t>Plăți pentru achizitia de obligatiuni corporative</t>
  </si>
  <si>
    <t xml:space="preserve"> -  </t>
  </si>
  <si>
    <t>Numerar și echivalente de numerar la 31 decembrie</t>
  </si>
  <si>
    <t xml:space="preserve">-   </t>
  </si>
  <si>
    <t xml:space="preserve">                   -   </t>
  </si>
  <si>
    <t>Anul incheiat la 31 decembrie 2023</t>
  </si>
  <si>
    <t>Anul incheiat la 31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</si>
</sst>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0"/>
      <color rgb="FF2F5496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/>
    <xf numFmtId="0" fontId="14" fillId="0" borderId="0" xfId="0" applyFont="1" applyAlignment="1">
      <alignment vertical="center"/>
    </xf>
    <xf numFmtId="165" fontId="0" fillId="0" borderId="0" xfId="1" applyNumberFormat="1" applyFont="1"/>
    <xf numFmtId="165" fontId="8" fillId="0" borderId="1" xfId="1" applyNumberFormat="1" applyFont="1" applyBorder="1" applyAlignment="1">
      <alignment vertical="center" wrapText="1"/>
    </xf>
    <xf numFmtId="165" fontId="10" fillId="0" borderId="0" xfId="1" applyNumberFormat="1" applyFont="1" applyAlignment="1">
      <alignment horizontal="right" vertical="center" wrapText="1"/>
    </xf>
    <xf numFmtId="165" fontId="7" fillId="0" borderId="1" xfId="1" applyNumberFormat="1" applyFont="1" applyBorder="1" applyAlignment="1"/>
    <xf numFmtId="165" fontId="10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right" vertical="center" wrapText="1"/>
    </xf>
    <xf numFmtId="165" fontId="11" fillId="0" borderId="2" xfId="1" applyNumberFormat="1" applyFont="1" applyBorder="1" applyAlignment="1">
      <alignment horizontal="right" vertical="center" wrapText="1"/>
    </xf>
    <xf numFmtId="165" fontId="10" fillId="0" borderId="2" xfId="1" applyNumberFormat="1" applyFont="1" applyBorder="1" applyAlignment="1">
      <alignment vertical="center"/>
    </xf>
    <xf numFmtId="165" fontId="12" fillId="0" borderId="2" xfId="1" applyNumberFormat="1" applyFont="1" applyBorder="1" applyAlignment="1">
      <alignment horizontal="right" vertical="center" wrapText="1"/>
    </xf>
    <xf numFmtId="165" fontId="8" fillId="0" borderId="5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5" fontId="12" fillId="0" borderId="3" xfId="1" applyNumberFormat="1" applyFont="1" applyBorder="1" applyAlignment="1">
      <alignment horizontal="righ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horizontal="right" vertical="center" wrapText="1"/>
    </xf>
    <xf numFmtId="165" fontId="12" fillId="0" borderId="5" xfId="1" applyNumberFormat="1" applyFont="1" applyBorder="1" applyAlignment="1">
      <alignment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 wrapText="1"/>
    </xf>
    <xf numFmtId="165" fontId="10" fillId="0" borderId="0" xfId="1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0" xfId="1" applyNumberFormat="1" applyFont="1" applyAlignment="1">
      <alignment vertical="center"/>
    </xf>
    <xf numFmtId="165" fontId="11" fillId="0" borderId="2" xfId="1" applyNumberFormat="1" applyFont="1" applyBorder="1" applyAlignment="1">
      <alignment vertical="center"/>
    </xf>
    <xf numFmtId="165" fontId="12" fillId="0" borderId="5" xfId="1" applyNumberFormat="1" applyFont="1" applyBorder="1" applyAlignment="1">
      <alignment vertical="center" wrapText="1"/>
    </xf>
    <xf numFmtId="165" fontId="10" fillId="0" borderId="1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/>
    </xf>
    <xf numFmtId="165" fontId="12" fillId="0" borderId="3" xfId="1" applyNumberFormat="1" applyFont="1" applyBorder="1" applyAlignment="1">
      <alignment vertical="center" wrapText="1"/>
    </xf>
    <xf numFmtId="165" fontId="8" fillId="0" borderId="5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165" fontId="11" fillId="0" borderId="2" xfId="1" applyNumberFormat="1" applyFont="1" applyBorder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165" fontId="10" fillId="0" borderId="2" xfId="1" applyNumberFormat="1" applyFont="1" applyBorder="1" applyAlignment="1">
      <alignment horizontal="right" vertical="center" wrapText="1"/>
    </xf>
    <xf numFmtId="165" fontId="10" fillId="0" borderId="2" xfId="1" applyNumberFormat="1" applyFont="1" applyBorder="1" applyAlignment="1">
      <alignment horizontal="right" vertical="center"/>
    </xf>
    <xf numFmtId="164" fontId="12" fillId="0" borderId="2" xfId="1" applyFont="1" applyBorder="1" applyAlignment="1">
      <alignment horizontal="right" vertical="center" wrapText="1"/>
    </xf>
    <xf numFmtId="164" fontId="12" fillId="0" borderId="2" xfId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0" fillId="0" borderId="0" xfId="1" applyNumberFormat="1" applyFont="1" applyFill="1"/>
    <xf numFmtId="165" fontId="8" fillId="0" borderId="2" xfId="1" applyNumberFormat="1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Alignment="1">
      <alignment horizontal="right" vertical="center"/>
    </xf>
    <xf numFmtId="165" fontId="8" fillId="0" borderId="0" xfId="1" applyNumberFormat="1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Alignment="1">
      <alignment horizontal="right" vertical="center" wrapText="1"/>
    </xf>
    <xf numFmtId="165" fontId="11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165" fontId="13" fillId="0" borderId="4" xfId="1" applyNumberFormat="1" applyFont="1" applyFill="1" applyBorder="1" applyAlignment="1">
      <alignment horizontal="right" vertical="center"/>
    </xf>
    <xf numFmtId="165" fontId="10" fillId="0" borderId="4" xfId="1" applyNumberFormat="1" applyFont="1" applyFill="1" applyBorder="1" applyAlignment="1">
      <alignment horizontal="right" vertical="center"/>
    </xf>
    <xf numFmtId="165" fontId="11" fillId="0" borderId="4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165" fontId="12" fillId="0" borderId="5" xfId="1" applyNumberFormat="1" applyFont="1" applyFill="1" applyBorder="1" applyAlignment="1">
      <alignment horizontal="right" vertical="center"/>
    </xf>
    <xf numFmtId="165" fontId="8" fillId="0" borderId="5" xfId="1" applyNumberFormat="1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5" fontId="10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/>
    </xf>
    <xf numFmtId="165" fontId="12" fillId="0" borderId="2" xfId="1" applyNumberFormat="1" applyFont="1" applyBorder="1" applyAlignment="1">
      <alignment vertical="center" wrapText="1"/>
    </xf>
    <xf numFmtId="165" fontId="12" fillId="0" borderId="0" xfId="1" applyNumberFormat="1" applyFont="1" applyAlignment="1">
      <alignment vertical="center" wrapText="1"/>
    </xf>
    <xf numFmtId="165" fontId="14" fillId="0" borderId="0" xfId="1" applyNumberFormat="1" applyFont="1" applyAlignment="1">
      <alignment vertical="center" wrapText="1"/>
    </xf>
    <xf numFmtId="165" fontId="1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 wrapText="1"/>
    </xf>
    <xf numFmtId="165" fontId="12" fillId="0" borderId="0" xfId="1" applyNumberFormat="1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/>
    </xf>
    <xf numFmtId="165" fontId="12" fillId="0" borderId="4" xfId="1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 wrapText="1"/>
    </xf>
    <xf numFmtId="165" fontId="10" fillId="0" borderId="0" xfId="1" applyNumberFormat="1" applyFont="1" applyBorder="1" applyAlignment="1">
      <alignment horizontal="right" vertical="center"/>
    </xf>
    <xf numFmtId="165" fontId="12" fillId="0" borderId="0" xfId="1" applyNumberFormat="1" applyFont="1" applyBorder="1" applyAlignment="1">
      <alignment horizontal="right" vertical="center"/>
    </xf>
    <xf numFmtId="165" fontId="0" fillId="0" borderId="4" xfId="1" applyNumberFormat="1" applyFont="1" applyBorder="1"/>
    <xf numFmtId="165" fontId="10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 wrapText="1"/>
    </xf>
    <xf numFmtId="165" fontId="8" fillId="0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 wrapText="1"/>
    </xf>
    <xf numFmtId="165" fontId="12" fillId="0" borderId="6" xfId="1" applyNumberFormat="1" applyFont="1" applyFill="1" applyBorder="1" applyAlignment="1">
      <alignment horizontal="right" vertical="center"/>
    </xf>
    <xf numFmtId="165" fontId="12" fillId="0" borderId="6" xfId="1" applyNumberFormat="1" applyFont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 wrapText="1"/>
    </xf>
    <xf numFmtId="165" fontId="12" fillId="0" borderId="6" xfId="1" applyNumberFormat="1" applyFont="1" applyBorder="1" applyAlignment="1">
      <alignment horizontal="right" vertical="center" wrapText="1"/>
    </xf>
    <xf numFmtId="165" fontId="11" fillId="0" borderId="0" xfId="1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12" fillId="0" borderId="4" xfId="1" applyNumberFormat="1" applyFont="1" applyBorder="1" applyAlignment="1">
      <alignment horizontal="right" vertical="center" wrapText="1"/>
    </xf>
    <xf numFmtId="165" fontId="0" fillId="0" borderId="0" xfId="0" applyNumberFormat="1"/>
    <xf numFmtId="165" fontId="10" fillId="0" borderId="4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0" fontId="19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tabSelected="1" zoomScale="80" zoomScaleNormal="80" workbookViewId="0">
      <selection activeCell="B9" sqref="B9"/>
    </sheetView>
  </sheetViews>
  <sheetFormatPr defaultRowHeight="13.8" x14ac:dyDescent="0.3"/>
  <cols>
    <col min="1" max="1" width="1.6640625" style="2" customWidth="1"/>
    <col min="2" max="16384" width="8.88671875" style="2"/>
  </cols>
  <sheetData>
    <row r="2" spans="2:6" x14ac:dyDescent="0.3">
      <c r="B2" s="1" t="s">
        <v>0</v>
      </c>
    </row>
    <row r="3" spans="2:6" x14ac:dyDescent="0.3">
      <c r="B3" s="5" t="s">
        <v>135</v>
      </c>
      <c r="C3" s="3"/>
      <c r="D3" s="5"/>
      <c r="E3" s="3"/>
      <c r="F3" s="3"/>
    </row>
    <row r="4" spans="2:6" x14ac:dyDescent="0.3">
      <c r="B4" s="4"/>
    </row>
    <row r="5" spans="2:6" ht="14.4" x14ac:dyDescent="0.3">
      <c r="B5" s="133" t="s">
        <v>136</v>
      </c>
    </row>
    <row r="6" spans="2:6" ht="14.4" x14ac:dyDescent="0.3">
      <c r="B6" s="133" t="s">
        <v>137</v>
      </c>
      <c r="C6" s="8"/>
    </row>
    <row r="7" spans="2:6" ht="14.4" x14ac:dyDescent="0.3">
      <c r="B7" s="133" t="s">
        <v>138</v>
      </c>
      <c r="C7" s="8"/>
    </row>
    <row r="8" spans="2:6" ht="14.4" x14ac:dyDescent="0.3">
      <c r="B8" s="133" t="s">
        <v>139</v>
      </c>
      <c r="C8" s="8"/>
    </row>
    <row r="9" spans="2:6" ht="14.4" x14ac:dyDescent="0.3">
      <c r="B9" s="133" t="s">
        <v>1</v>
      </c>
      <c r="C9" s="8"/>
    </row>
    <row r="10" spans="2:6" x14ac:dyDescent="0.3">
      <c r="C10" s="8"/>
    </row>
  </sheetData>
  <hyperlinks>
    <hyperlink ref="B5" location="'Sit. pozitiei financiare'!A1" display="SITUAȚIA CONSOLIDATĂ A POZIȚIEI FINANCIARE la 31 decembrie 2023" xr:uid="{C008A25C-4F09-4F9D-8DAB-2CCC168F4250}"/>
    <hyperlink ref="B6" location="'Sit. Profit sau Pierdere'!A1" display="SITUAȚIA CONSOLIDATĂ A PROFITULUI SAU PIERDERII ȘI A ALTOR ELEMENTE ALE REZULTATULUI GLOBAL pentru anul incheiat la 31 decembrie 2023" xr:uid="{6D295226-E051-4003-9704-CB54CC65597C}"/>
    <hyperlink ref="B7" location="'Sit. modif cap.proprii'!A1" display="SITUAȚIA CONSOLIDATĂ A MODIFICĂRILOR CAPITALURILOR PROPRII pentru anul incheiat la 31 decembrie 2023" xr:uid="{43D25604-F158-46D8-801D-63CBA5AC063B}"/>
    <hyperlink ref="B8" location="'Sit.Fluxuri Numerar'!A1" display="SITUAȚIA CONSOLIDATĂ A FLUXURILOR DE NUMERAR pentru anul incheiat la 31 decembrie 2023" xr:uid="{C60BCD38-46AA-4E5A-90E4-16DDCFDF6BC4}"/>
    <hyperlink ref="B9" location="'Segmente Operationale'!A1" display="INFORMATII CU PRIVIRE LA SEGMENTELE OPERATIONALE" xr:uid="{EEEC893E-4D67-469B-9527-5BEBC03869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5"/>
  <sheetViews>
    <sheetView topLeftCell="A60" zoomScale="80" zoomScaleNormal="80" workbookViewId="0">
      <selection activeCell="C97" sqref="C97"/>
    </sheetView>
  </sheetViews>
  <sheetFormatPr defaultRowHeight="14.4" x14ac:dyDescent="0.3"/>
  <cols>
    <col min="1" max="1" width="2.88671875" customWidth="1"/>
    <col min="2" max="2" width="36.109375" bestFit="1" customWidth="1"/>
    <col min="3" max="3" width="18.88671875" style="17" customWidth="1"/>
    <col min="4" max="4" width="16.88671875" style="17" customWidth="1"/>
  </cols>
  <sheetData>
    <row r="1" spans="2:4" x14ac:dyDescent="0.3">
      <c r="B1" t="s">
        <v>47</v>
      </c>
    </row>
    <row r="2" spans="2:4" x14ac:dyDescent="0.3">
      <c r="B2" s="37" t="s">
        <v>46</v>
      </c>
    </row>
    <row r="5" spans="2:4" x14ac:dyDescent="0.3">
      <c r="B5" s="7" t="str">
        <f>INDEX!B5</f>
        <v>SITUAȚIA CONSOLIDATĂ A POZIȚIEI FINANCIARE la 31 decembrie 2023</v>
      </c>
    </row>
    <row r="6" spans="2:4" ht="15" thickBot="1" x14ac:dyDescent="0.35"/>
    <row r="7" spans="2:4" ht="18.600000000000001" customHeight="1" thickTop="1" thickBot="1" x14ac:dyDescent="0.35">
      <c r="B7" s="15"/>
      <c r="C7" s="18" t="s">
        <v>140</v>
      </c>
      <c r="D7" s="18" t="s">
        <v>45</v>
      </c>
    </row>
    <row r="8" spans="2:4" ht="15" thickTop="1" x14ac:dyDescent="0.3">
      <c r="B8" s="7" t="s">
        <v>2</v>
      </c>
      <c r="C8" s="20"/>
      <c r="D8" s="20"/>
    </row>
    <row r="9" spans="2:4" x14ac:dyDescent="0.3">
      <c r="B9" s="7"/>
      <c r="C9" s="19"/>
      <c r="D9" s="21"/>
    </row>
    <row r="10" spans="2:4" x14ac:dyDescent="0.3">
      <c r="B10" s="7" t="s">
        <v>3</v>
      </c>
      <c r="C10" s="19"/>
      <c r="D10" s="21"/>
    </row>
    <row r="11" spans="2:4" x14ac:dyDescent="0.3">
      <c r="B11" s="9" t="s">
        <v>4</v>
      </c>
      <c r="C11" s="102">
        <v>20426654</v>
      </c>
      <c r="D11" s="21">
        <v>19521363</v>
      </c>
    </row>
    <row r="12" spans="2:4" x14ac:dyDescent="0.3">
      <c r="B12" s="9" t="s">
        <v>5</v>
      </c>
      <c r="C12" s="102">
        <v>5588</v>
      </c>
      <c r="D12" s="21">
        <v>6250</v>
      </c>
    </row>
    <row r="13" spans="2:4" x14ac:dyDescent="0.3">
      <c r="B13" s="9" t="s">
        <v>6</v>
      </c>
      <c r="C13" s="103" t="s">
        <v>141</v>
      </c>
      <c r="D13" s="21">
        <v>101057</v>
      </c>
    </row>
    <row r="14" spans="2:4" x14ac:dyDescent="0.3">
      <c r="B14" s="9" t="s">
        <v>7</v>
      </c>
      <c r="C14" s="102">
        <v>353397</v>
      </c>
      <c r="D14" s="21">
        <v>351338</v>
      </c>
    </row>
    <row r="15" spans="2:4" ht="15" thickBot="1" x14ac:dyDescent="0.35">
      <c r="B15" s="9" t="s">
        <v>8</v>
      </c>
      <c r="C15" s="104">
        <v>283520</v>
      </c>
      <c r="D15" s="24">
        <v>218236</v>
      </c>
    </row>
    <row r="16" spans="2:4" ht="15" thickBot="1" x14ac:dyDescent="0.35">
      <c r="B16" s="7" t="s">
        <v>9</v>
      </c>
      <c r="C16" s="25">
        <f>SUM(C11:C15)</f>
        <v>21069159</v>
      </c>
      <c r="D16" s="25">
        <f>SUM(D11:D15)</f>
        <v>20198244</v>
      </c>
    </row>
    <row r="17" spans="2:4" ht="15" thickTop="1" x14ac:dyDescent="0.3">
      <c r="B17" s="15"/>
      <c r="C17" s="19"/>
      <c r="D17" s="27"/>
    </row>
    <row r="18" spans="2:4" x14ac:dyDescent="0.3">
      <c r="B18" s="7" t="s">
        <v>10</v>
      </c>
      <c r="C18" s="19"/>
      <c r="D18" s="21"/>
    </row>
    <row r="19" spans="2:4" x14ac:dyDescent="0.3">
      <c r="B19" s="9" t="s">
        <v>11</v>
      </c>
      <c r="C19" s="102">
        <v>70923</v>
      </c>
      <c r="D19" s="21">
        <v>72433</v>
      </c>
    </row>
    <row r="20" spans="2:4" x14ac:dyDescent="0.3">
      <c r="B20" s="9" t="s">
        <v>12</v>
      </c>
      <c r="C20" s="102">
        <v>3047968</v>
      </c>
      <c r="D20" s="21">
        <v>1350677</v>
      </c>
    </row>
    <row r="21" spans="2:4" x14ac:dyDescent="0.3">
      <c r="B21" s="9" t="s">
        <v>13</v>
      </c>
      <c r="C21" s="102">
        <v>4349482</v>
      </c>
      <c r="D21" s="21">
        <v>3034745</v>
      </c>
    </row>
    <row r="22" spans="2:4" x14ac:dyDescent="0.3">
      <c r="B22" s="9" t="s">
        <v>14</v>
      </c>
      <c r="C22" s="102">
        <v>407634</v>
      </c>
      <c r="D22" s="21">
        <v>660734</v>
      </c>
    </row>
    <row r="23" spans="2:4" x14ac:dyDescent="0.3">
      <c r="B23" s="9" t="s">
        <v>15</v>
      </c>
      <c r="C23" s="102">
        <v>101057</v>
      </c>
      <c r="D23" s="21">
        <v>0</v>
      </c>
    </row>
    <row r="24" spans="2:4" ht="15" thickBot="1" x14ac:dyDescent="0.35">
      <c r="B24" s="9" t="s">
        <v>16</v>
      </c>
      <c r="C24" s="104">
        <v>62941</v>
      </c>
      <c r="D24" s="28">
        <v>115400</v>
      </c>
    </row>
    <row r="25" spans="2:4" ht="15" thickBot="1" x14ac:dyDescent="0.35">
      <c r="B25" s="7" t="s">
        <v>17</v>
      </c>
      <c r="C25" s="29">
        <f>SUM(C19:C24)</f>
        <v>8040005</v>
      </c>
      <c r="D25" s="29">
        <f>SUM(D19:D24)</f>
        <v>5233989</v>
      </c>
    </row>
    <row r="26" spans="2:4" ht="15.6" thickTop="1" thickBot="1" x14ac:dyDescent="0.35">
      <c r="B26" s="15"/>
      <c r="C26" s="30"/>
      <c r="D26" s="26"/>
    </row>
    <row r="27" spans="2:4" ht="15.6" thickTop="1" thickBot="1" x14ac:dyDescent="0.35">
      <c r="B27" s="7" t="s">
        <v>18</v>
      </c>
      <c r="C27" s="25">
        <f>C25+C16</f>
        <v>29109164</v>
      </c>
      <c r="D27" s="25">
        <f>D25+D16</f>
        <v>25432233</v>
      </c>
    </row>
    <row r="28" spans="2:4" ht="15" thickTop="1" x14ac:dyDescent="0.3">
      <c r="B28" s="15"/>
      <c r="C28" s="19"/>
      <c r="D28" s="27"/>
    </row>
    <row r="29" spans="2:4" x14ac:dyDescent="0.3">
      <c r="B29" s="7" t="s">
        <v>19</v>
      </c>
      <c r="C29" s="19"/>
      <c r="D29" s="21"/>
    </row>
    <row r="30" spans="2:4" x14ac:dyDescent="0.3">
      <c r="B30" s="7" t="s">
        <v>20</v>
      </c>
      <c r="C30" s="19"/>
      <c r="D30" s="21"/>
    </row>
    <row r="31" spans="2:4" x14ac:dyDescent="0.3">
      <c r="B31" s="9" t="s">
        <v>21</v>
      </c>
      <c r="C31" s="102">
        <v>5526898</v>
      </c>
      <c r="D31" s="21">
        <v>5513466</v>
      </c>
    </row>
    <row r="32" spans="2:4" x14ac:dyDescent="0.3">
      <c r="B32" s="9" t="s">
        <v>22</v>
      </c>
      <c r="C32" s="102">
        <v>12038616</v>
      </c>
      <c r="D32" s="21">
        <v>11021335</v>
      </c>
    </row>
    <row r="33" spans="2:4" x14ac:dyDescent="0.3">
      <c r="B33" s="9" t="s">
        <v>23</v>
      </c>
      <c r="C33" s="102">
        <v>1024034</v>
      </c>
      <c r="D33" s="21">
        <v>1023188</v>
      </c>
    </row>
    <row r="34" spans="2:4" ht="15" thickBot="1" x14ac:dyDescent="0.35">
      <c r="B34" s="9" t="s">
        <v>24</v>
      </c>
      <c r="C34" s="104">
        <v>6431686</v>
      </c>
      <c r="D34" s="28">
        <v>4028861</v>
      </c>
    </row>
    <row r="35" spans="2:4" ht="15" thickBot="1" x14ac:dyDescent="0.35">
      <c r="B35" s="7" t="s">
        <v>25</v>
      </c>
      <c r="C35" s="25">
        <f>SUM(C31:C34)</f>
        <v>25021234</v>
      </c>
      <c r="D35" s="25">
        <f>SUM(D31:D34)</f>
        <v>21586850</v>
      </c>
    </row>
    <row r="36" spans="2:4" ht="15" thickTop="1" x14ac:dyDescent="0.3">
      <c r="B36" s="15"/>
      <c r="C36" s="19"/>
      <c r="D36" s="27"/>
    </row>
    <row r="37" spans="2:4" x14ac:dyDescent="0.3">
      <c r="B37" s="7" t="s">
        <v>26</v>
      </c>
      <c r="C37" s="19"/>
      <c r="D37" s="21"/>
    </row>
    <row r="38" spans="2:4" x14ac:dyDescent="0.3">
      <c r="B38" s="7" t="s">
        <v>27</v>
      </c>
      <c r="C38" s="19"/>
      <c r="D38" s="21"/>
    </row>
    <row r="39" spans="2:4" x14ac:dyDescent="0.3">
      <c r="B39" s="9" t="s">
        <v>28</v>
      </c>
      <c r="C39" s="102">
        <v>300253</v>
      </c>
      <c r="D39" s="36">
        <v>390491</v>
      </c>
    </row>
    <row r="40" spans="2:4" x14ac:dyDescent="0.3">
      <c r="B40" s="9" t="s">
        <v>29</v>
      </c>
      <c r="C40" s="102">
        <v>61255</v>
      </c>
      <c r="D40" s="36">
        <v>7567</v>
      </c>
    </row>
    <row r="41" spans="2:4" x14ac:dyDescent="0.3">
      <c r="B41" s="9" t="s">
        <v>30</v>
      </c>
      <c r="C41" s="102">
        <v>176832</v>
      </c>
      <c r="D41" s="36">
        <v>181522</v>
      </c>
    </row>
    <row r="42" spans="2:4" x14ac:dyDescent="0.3">
      <c r="B42" s="9" t="s">
        <v>31</v>
      </c>
      <c r="C42" s="102">
        <v>1503655</v>
      </c>
      <c r="D42" s="36">
        <v>1315946</v>
      </c>
    </row>
    <row r="43" spans="2:4" x14ac:dyDescent="0.3">
      <c r="B43" s="9" t="s">
        <v>32</v>
      </c>
      <c r="C43" s="102">
        <v>128443</v>
      </c>
      <c r="D43" s="36">
        <v>121840</v>
      </c>
    </row>
    <row r="44" spans="2:4" x14ac:dyDescent="0.3">
      <c r="B44" s="9" t="s">
        <v>33</v>
      </c>
      <c r="C44" s="102">
        <v>836830</v>
      </c>
      <c r="D44" s="36">
        <v>817089</v>
      </c>
    </row>
    <row r="45" spans="2:4" x14ac:dyDescent="0.3">
      <c r="B45" s="9" t="s">
        <v>34</v>
      </c>
      <c r="C45" s="103">
        <v>107</v>
      </c>
      <c r="D45" s="36">
        <v>428</v>
      </c>
    </row>
    <row r="46" spans="2:4" ht="15" thickBot="1" x14ac:dyDescent="0.35">
      <c r="B46" s="9" t="s">
        <v>35</v>
      </c>
      <c r="C46" s="104">
        <v>8466</v>
      </c>
      <c r="D46" s="130">
        <v>5765</v>
      </c>
    </row>
    <row r="47" spans="2:4" ht="15" thickBot="1" x14ac:dyDescent="0.35">
      <c r="B47" s="7" t="s">
        <v>36</v>
      </c>
      <c r="C47" s="25">
        <f>SUM(C39:C46)</f>
        <v>3015841</v>
      </c>
      <c r="D47" s="25">
        <f>SUM(D39:D46)</f>
        <v>2840648</v>
      </c>
    </row>
    <row r="48" spans="2:4" ht="15" thickTop="1" x14ac:dyDescent="0.3">
      <c r="B48" s="7"/>
      <c r="C48" s="33"/>
      <c r="D48" s="34"/>
    </row>
    <row r="49" spans="2:4" x14ac:dyDescent="0.3">
      <c r="B49" s="7" t="s">
        <v>37</v>
      </c>
      <c r="C49" s="35"/>
      <c r="D49" s="36"/>
    </row>
    <row r="50" spans="2:4" x14ac:dyDescent="0.3">
      <c r="B50" s="9" t="s">
        <v>38</v>
      </c>
      <c r="C50" s="102">
        <v>93282</v>
      </c>
      <c r="D50" s="21">
        <v>94001</v>
      </c>
    </row>
    <row r="51" spans="2:4" x14ac:dyDescent="0.3">
      <c r="B51" s="9" t="s">
        <v>29</v>
      </c>
      <c r="C51" s="102">
        <v>5046</v>
      </c>
      <c r="D51" s="21">
        <v>7834</v>
      </c>
    </row>
    <row r="52" spans="2:4" x14ac:dyDescent="0.3">
      <c r="B52" s="9" t="s">
        <v>34</v>
      </c>
      <c r="C52" s="102">
        <v>407612</v>
      </c>
      <c r="D52" s="21">
        <v>282996</v>
      </c>
    </row>
    <row r="53" spans="2:4" x14ac:dyDescent="0.3">
      <c r="B53" s="9" t="s">
        <v>39</v>
      </c>
      <c r="C53" s="102">
        <v>41720</v>
      </c>
      <c r="D53" s="21">
        <v>84684</v>
      </c>
    </row>
    <row r="54" spans="2:4" x14ac:dyDescent="0.3">
      <c r="B54" s="9" t="s">
        <v>40</v>
      </c>
      <c r="C54" s="102">
        <v>145413</v>
      </c>
      <c r="D54" s="21">
        <v>171978</v>
      </c>
    </row>
    <row r="55" spans="2:4" x14ac:dyDescent="0.3">
      <c r="B55" s="9" t="s">
        <v>30</v>
      </c>
      <c r="C55" s="102">
        <v>5723</v>
      </c>
      <c r="D55" s="21">
        <v>5696</v>
      </c>
    </row>
    <row r="56" spans="2:4" x14ac:dyDescent="0.3">
      <c r="B56" s="9" t="s">
        <v>32</v>
      </c>
      <c r="C56" s="102">
        <v>99928</v>
      </c>
      <c r="D56" s="21">
        <v>105845</v>
      </c>
    </row>
    <row r="57" spans="2:4" x14ac:dyDescent="0.3">
      <c r="B57" s="9" t="s">
        <v>33</v>
      </c>
      <c r="C57" s="102">
        <v>165359</v>
      </c>
      <c r="D57" s="21">
        <v>121760</v>
      </c>
    </row>
    <row r="58" spans="2:4" x14ac:dyDescent="0.3">
      <c r="B58" s="10" t="s">
        <v>41</v>
      </c>
      <c r="C58" s="103">
        <v>877</v>
      </c>
      <c r="D58" s="21">
        <v>91370</v>
      </c>
    </row>
    <row r="59" spans="2:4" ht="15" thickBot="1" x14ac:dyDescent="0.35">
      <c r="B59" s="9" t="s">
        <v>35</v>
      </c>
      <c r="C59" s="104">
        <v>107129</v>
      </c>
      <c r="D59" s="28">
        <v>38571</v>
      </c>
    </row>
    <row r="60" spans="2:4" ht="15" thickBot="1" x14ac:dyDescent="0.35">
      <c r="B60" s="7" t="s">
        <v>42</v>
      </c>
      <c r="C60" s="25">
        <f>SUM(C50:C59)</f>
        <v>1072089</v>
      </c>
      <c r="D60" s="25">
        <f>SUM(D50:D59)</f>
        <v>1004735</v>
      </c>
    </row>
    <row r="61" spans="2:4" ht="15.6" thickTop="1" thickBot="1" x14ac:dyDescent="0.35">
      <c r="B61" s="7"/>
      <c r="C61" s="30"/>
      <c r="D61" s="26"/>
    </row>
    <row r="62" spans="2:4" ht="15.6" thickTop="1" thickBot="1" x14ac:dyDescent="0.35">
      <c r="B62" s="7" t="s">
        <v>43</v>
      </c>
      <c r="C62" s="25">
        <f>C60+C47</f>
        <v>4087930</v>
      </c>
      <c r="D62" s="25">
        <f>D60+D47</f>
        <v>3845383</v>
      </c>
    </row>
    <row r="63" spans="2:4" ht="15.6" thickTop="1" thickBot="1" x14ac:dyDescent="0.35">
      <c r="B63" s="7"/>
      <c r="C63" s="23"/>
      <c r="D63" s="32"/>
    </row>
    <row r="64" spans="2:4" ht="15.6" thickTop="1" thickBot="1" x14ac:dyDescent="0.35">
      <c r="B64" s="7" t="s">
        <v>44</v>
      </c>
      <c r="C64" s="25">
        <f>C62+C35</f>
        <v>29109164</v>
      </c>
      <c r="D64" s="25">
        <f>D62+D35</f>
        <v>25432233</v>
      </c>
    </row>
    <row r="65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3"/>
  <sheetViews>
    <sheetView zoomScale="80" zoomScaleNormal="80" workbookViewId="0">
      <selection activeCell="C8" sqref="C8"/>
    </sheetView>
  </sheetViews>
  <sheetFormatPr defaultRowHeight="14.4" x14ac:dyDescent="0.3"/>
  <cols>
    <col min="1" max="1" width="1.6640625" customWidth="1"/>
    <col min="2" max="2" width="58.88671875" style="11" customWidth="1"/>
    <col min="3" max="3" width="13" style="17" customWidth="1"/>
    <col min="4" max="4" width="13.44140625" style="17" customWidth="1"/>
  </cols>
  <sheetData>
    <row r="1" spans="2:4" x14ac:dyDescent="0.3">
      <c r="B1" s="11" t="s">
        <v>47</v>
      </c>
    </row>
    <row r="2" spans="2:4" x14ac:dyDescent="0.3">
      <c r="B2" s="55" t="s">
        <v>46</v>
      </c>
    </row>
    <row r="4" spans="2:4" ht="31.2" customHeight="1" x14ac:dyDescent="0.3">
      <c r="B4" s="131" t="str">
        <f>INDEX!B6</f>
        <v>SITUAȚIA CONSOLIDATĂ A PROFITULUI SAU PIERDERII ȘI A ALTOR ELEMENTE ALE REZULTATULUI GLOBAL pentru anul incheiat la 31 decembrie 2023</v>
      </c>
      <c r="C4" s="131"/>
      <c r="D4" s="131"/>
    </row>
    <row r="6" spans="2:4" ht="15" customHeight="1" thickBot="1" x14ac:dyDescent="0.35">
      <c r="B6" s="13"/>
      <c r="C6" s="132"/>
      <c r="D6" s="132"/>
    </row>
    <row r="7" spans="2:4" ht="15.6" thickTop="1" thickBot="1" x14ac:dyDescent="0.35">
      <c r="B7" s="13"/>
      <c r="C7" s="107">
        <v>2023</v>
      </c>
      <c r="D7" s="107">
        <v>2022</v>
      </c>
    </row>
    <row r="8" spans="2:4" ht="15" thickTop="1" x14ac:dyDescent="0.3">
      <c r="B8" s="13" t="s">
        <v>48</v>
      </c>
      <c r="C8" s="102">
        <v>12160184</v>
      </c>
      <c r="D8" s="102">
        <v>9451955</v>
      </c>
    </row>
    <row r="9" spans="2:4" x14ac:dyDescent="0.3">
      <c r="B9" s="13"/>
      <c r="C9" s="103"/>
      <c r="D9" s="103"/>
    </row>
    <row r="10" spans="2:4" x14ac:dyDescent="0.3">
      <c r="B10" s="13" t="s">
        <v>49</v>
      </c>
      <c r="C10" s="22">
        <v>34780</v>
      </c>
      <c r="D10" s="22">
        <v>46249</v>
      </c>
    </row>
    <row r="11" spans="2:4" x14ac:dyDescent="0.3">
      <c r="B11" s="13" t="s">
        <v>50</v>
      </c>
      <c r="C11" s="22">
        <v>-639206</v>
      </c>
      <c r="D11" s="22">
        <v>-450963</v>
      </c>
    </row>
    <row r="12" spans="2:4" x14ac:dyDescent="0.3">
      <c r="B12" s="13" t="s">
        <v>51</v>
      </c>
      <c r="C12" s="22">
        <v>-717478</v>
      </c>
      <c r="D12" s="22">
        <v>-630723</v>
      </c>
    </row>
    <row r="13" spans="2:4" x14ac:dyDescent="0.3">
      <c r="B13" s="13" t="s">
        <v>52</v>
      </c>
      <c r="C13" s="22">
        <v>-1207650</v>
      </c>
      <c r="D13" s="22">
        <v>-498055</v>
      </c>
    </row>
    <row r="14" spans="2:4" x14ac:dyDescent="0.3">
      <c r="B14" s="13" t="s">
        <v>53</v>
      </c>
      <c r="C14" s="22">
        <v>-456163</v>
      </c>
      <c r="D14" s="22">
        <v>-697142</v>
      </c>
    </row>
    <row r="15" spans="2:4" x14ac:dyDescent="0.3">
      <c r="B15" s="13" t="s">
        <v>54</v>
      </c>
      <c r="C15" s="22">
        <v>-296806</v>
      </c>
      <c r="D15" s="22">
        <v>-183171</v>
      </c>
    </row>
    <row r="16" spans="2:4" x14ac:dyDescent="0.3">
      <c r="B16" s="13" t="s">
        <v>55</v>
      </c>
      <c r="C16" s="22">
        <v>-799313</v>
      </c>
      <c r="D16" s="22">
        <v>-772150</v>
      </c>
    </row>
    <row r="17" spans="2:4" x14ac:dyDescent="0.3">
      <c r="B17" s="13" t="s">
        <v>56</v>
      </c>
      <c r="C17" s="22">
        <v>-236865</v>
      </c>
      <c r="D17" s="22">
        <v>-23869</v>
      </c>
    </row>
    <row r="18" spans="2:4" x14ac:dyDescent="0.3">
      <c r="B18" s="13" t="s">
        <v>57</v>
      </c>
      <c r="C18" s="22">
        <v>-79918</v>
      </c>
      <c r="D18" s="22">
        <v>-43461</v>
      </c>
    </row>
    <row r="19" spans="2:4" x14ac:dyDescent="0.3">
      <c r="B19" s="13" t="s">
        <v>58</v>
      </c>
      <c r="C19" s="22">
        <v>-85392</v>
      </c>
      <c r="D19" s="22">
        <v>-82337</v>
      </c>
    </row>
    <row r="20" spans="2:4" x14ac:dyDescent="0.3">
      <c r="B20" s="14" t="s">
        <v>41</v>
      </c>
      <c r="C20" s="22">
        <v>-225159</v>
      </c>
      <c r="D20" s="22">
        <v>-671739</v>
      </c>
    </row>
    <row r="21" spans="2:4" x14ac:dyDescent="0.3">
      <c r="B21" s="13" t="s">
        <v>59</v>
      </c>
      <c r="C21" s="22">
        <v>-250630</v>
      </c>
      <c r="D21" s="22">
        <v>-236243</v>
      </c>
    </row>
    <row r="22" spans="2:4" ht="15" thickBot="1" x14ac:dyDescent="0.35">
      <c r="B22" s="12"/>
      <c r="C22" s="106"/>
      <c r="D22" s="106"/>
    </row>
    <row r="23" spans="2:4" ht="15.6" customHeight="1" thickBot="1" x14ac:dyDescent="0.35">
      <c r="B23" s="12" t="s">
        <v>60</v>
      </c>
      <c r="C23" s="105">
        <f>SUM(C8:C21)</f>
        <v>7200384</v>
      </c>
      <c r="D23" s="105">
        <f>SUM(D8:D21)</f>
        <v>5208351</v>
      </c>
    </row>
    <row r="24" spans="2:4" ht="15" thickTop="1" x14ac:dyDescent="0.3">
      <c r="B24" s="13"/>
      <c r="C24" s="43"/>
      <c r="D24" s="27"/>
    </row>
    <row r="25" spans="2:4" x14ac:dyDescent="0.3">
      <c r="B25" s="13" t="s">
        <v>61</v>
      </c>
      <c r="C25" s="39">
        <v>319352</v>
      </c>
      <c r="D25" s="40">
        <v>247196</v>
      </c>
    </row>
    <row r="26" spans="2:4" ht="15" thickBot="1" x14ac:dyDescent="0.35">
      <c r="B26" s="13" t="s">
        <v>62</v>
      </c>
      <c r="C26" s="44">
        <v>-60609</v>
      </c>
      <c r="D26" s="45">
        <v>-38111</v>
      </c>
    </row>
    <row r="27" spans="2:4" ht="15" thickBot="1" x14ac:dyDescent="0.35">
      <c r="B27" s="12" t="s">
        <v>63</v>
      </c>
      <c r="C27" s="46">
        <f>C25+C26</f>
        <v>258743</v>
      </c>
      <c r="D27" s="46">
        <f>D25+D26</f>
        <v>209085</v>
      </c>
    </row>
    <row r="28" spans="2:4" ht="15.6" thickTop="1" thickBot="1" x14ac:dyDescent="0.35">
      <c r="B28" s="12"/>
      <c r="C28" s="47"/>
      <c r="D28" s="26"/>
    </row>
    <row r="29" spans="2:4" ht="15.6" customHeight="1" thickTop="1" thickBot="1" x14ac:dyDescent="0.35">
      <c r="B29" s="12" t="s">
        <v>64</v>
      </c>
      <c r="C29" s="42">
        <f>C23+C27</f>
        <v>7459127</v>
      </c>
      <c r="D29" s="42">
        <f>D23+D27</f>
        <v>5417436</v>
      </c>
    </row>
    <row r="30" spans="2:4" ht="15" thickTop="1" x14ac:dyDescent="0.3">
      <c r="B30" s="13"/>
      <c r="C30" s="18"/>
      <c r="D30" s="48"/>
    </row>
    <row r="31" spans="2:4" ht="15" thickBot="1" x14ac:dyDescent="0.35">
      <c r="B31" s="13" t="s">
        <v>65</v>
      </c>
      <c r="C31" s="49">
        <v>-1093797</v>
      </c>
      <c r="D31" s="41">
        <v>-953436</v>
      </c>
    </row>
    <row r="32" spans="2:4" ht="15.6" customHeight="1" thickTop="1" thickBot="1" x14ac:dyDescent="0.35">
      <c r="B32" s="12" t="s">
        <v>66</v>
      </c>
      <c r="C32" s="42">
        <f>C29+C31</f>
        <v>6365330</v>
      </c>
      <c r="D32" s="42">
        <f>D29+D31</f>
        <v>4464000</v>
      </c>
    </row>
    <row r="33" spans="2:4" ht="15" thickTop="1" x14ac:dyDescent="0.3">
      <c r="B33" s="56"/>
      <c r="C33" s="50"/>
      <c r="D33" s="50"/>
    </row>
    <row r="34" spans="2:4" x14ac:dyDescent="0.3">
      <c r="B34" s="13"/>
    </row>
    <row r="35" spans="2:4" ht="15" thickBot="1" x14ac:dyDescent="0.35">
      <c r="B35" s="57" t="s">
        <v>67</v>
      </c>
      <c r="C35" s="113"/>
      <c r="D35" s="113"/>
    </row>
    <row r="36" spans="2:4" ht="15" thickBot="1" x14ac:dyDescent="0.35">
      <c r="B36" s="58" t="s">
        <v>68</v>
      </c>
      <c r="C36" s="53">
        <v>14.17</v>
      </c>
      <c r="D36" s="54">
        <v>9.9499999999999993</v>
      </c>
    </row>
    <row r="37" spans="2:4" ht="15" thickTop="1" x14ac:dyDescent="0.3">
      <c r="B37" s="58"/>
      <c r="C37" s="108"/>
      <c r="D37" s="112"/>
    </row>
    <row r="38" spans="2:4" x14ac:dyDescent="0.3">
      <c r="B38" s="12" t="s">
        <v>69</v>
      </c>
      <c r="C38" s="108"/>
      <c r="D38" s="109"/>
    </row>
    <row r="39" spans="2:4" x14ac:dyDescent="0.3">
      <c r="B39" s="58" t="s">
        <v>143</v>
      </c>
      <c r="C39" s="110">
        <v>1409973</v>
      </c>
      <c r="D39" s="111">
        <v>1777815</v>
      </c>
    </row>
    <row r="40" spans="2:4" ht="28.2" thickBot="1" x14ac:dyDescent="0.35">
      <c r="B40" s="58" t="s">
        <v>144</v>
      </c>
      <c r="C40" s="51">
        <v>-4962</v>
      </c>
      <c r="D40" s="52">
        <v>-7536</v>
      </c>
    </row>
    <row r="41" spans="2:4" ht="15.6" thickTop="1" thickBot="1" x14ac:dyDescent="0.35">
      <c r="B41" s="12" t="s">
        <v>70</v>
      </c>
      <c r="C41" s="30">
        <f>C40+C39</f>
        <v>1405011</v>
      </c>
      <c r="D41" s="30">
        <f>D40+D39</f>
        <v>1770279</v>
      </c>
    </row>
    <row r="42" spans="2:4" ht="15.6" thickTop="1" thickBot="1" x14ac:dyDescent="0.35">
      <c r="B42" s="12" t="s">
        <v>71</v>
      </c>
      <c r="C42" s="25">
        <f>C41+C32</f>
        <v>7770341</v>
      </c>
      <c r="D42" s="25">
        <f>D41+D32</f>
        <v>6234279</v>
      </c>
    </row>
    <row r="43" spans="2:4" ht="15" thickTop="1" x14ac:dyDescent="0.3"/>
  </sheetData>
  <mergeCells count="2">
    <mergeCell ref="B4:D4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89"/>
  <sheetViews>
    <sheetView zoomScale="80" zoomScaleNormal="80" workbookViewId="0">
      <selection activeCell="M12" sqref="M12"/>
    </sheetView>
  </sheetViews>
  <sheetFormatPr defaultRowHeight="14.4" x14ac:dyDescent="0.3"/>
  <cols>
    <col min="1" max="1" width="1.33203125" customWidth="1"/>
    <col min="2" max="2" width="61.88671875" customWidth="1"/>
    <col min="3" max="3" width="12.5546875" style="17" bestFit="1" customWidth="1"/>
    <col min="4" max="4" width="19.44140625" style="17" bestFit="1" customWidth="1"/>
    <col min="5" max="5" width="12.33203125" style="17" bestFit="1" customWidth="1"/>
    <col min="6" max="6" width="15.21875" style="17" bestFit="1" customWidth="1"/>
    <col min="7" max="7" width="18.5546875" style="17" bestFit="1" customWidth="1"/>
  </cols>
  <sheetData>
    <row r="1" spans="2:7" x14ac:dyDescent="0.3">
      <c r="B1" s="11" t="s">
        <v>47</v>
      </c>
    </row>
    <row r="2" spans="2:7" x14ac:dyDescent="0.3">
      <c r="B2" s="55" t="s">
        <v>46</v>
      </c>
    </row>
    <row r="4" spans="2:7" ht="28.8" x14ac:dyDescent="0.3">
      <c r="B4" s="100" t="str">
        <f>INDEX!B7</f>
        <v>SITUAȚIA CONSOLIDATĂ A MODIFICĂRILOR CAPITALURILOR PROPRII pentru anul incheiat la 31 decembrie 2023</v>
      </c>
    </row>
    <row r="5" spans="2:7" x14ac:dyDescent="0.3">
      <c r="C5" s="62"/>
      <c r="D5" s="62"/>
      <c r="E5" s="62"/>
      <c r="F5" s="62"/>
      <c r="G5" s="62"/>
    </row>
    <row r="6" spans="2:7" ht="15" thickBot="1" x14ac:dyDescent="0.35">
      <c r="B6" s="15"/>
      <c r="C6" s="63" t="s">
        <v>21</v>
      </c>
      <c r="D6" s="63" t="s">
        <v>83</v>
      </c>
      <c r="E6" s="64" t="s">
        <v>23</v>
      </c>
      <c r="F6" s="63" t="s">
        <v>84</v>
      </c>
      <c r="G6" s="63" t="s">
        <v>25</v>
      </c>
    </row>
    <row r="7" spans="2:7" ht="15.6" thickTop="1" thickBot="1" x14ac:dyDescent="0.35">
      <c r="B7" s="12" t="s">
        <v>145</v>
      </c>
      <c r="C7" s="65">
        <v>5513466</v>
      </c>
      <c r="D7" s="65">
        <v>11021335</v>
      </c>
      <c r="E7" s="66">
        <v>1023188</v>
      </c>
      <c r="F7" s="65">
        <v>4028861</v>
      </c>
      <c r="G7" s="65">
        <v>21586850</v>
      </c>
    </row>
    <row r="8" spans="2:7" ht="15" thickTop="1" x14ac:dyDescent="0.3">
      <c r="B8" s="59" t="s">
        <v>72</v>
      </c>
      <c r="C8" s="67"/>
      <c r="D8" s="67"/>
      <c r="E8" s="68"/>
      <c r="F8" s="67"/>
      <c r="G8" s="67"/>
    </row>
    <row r="9" spans="2:7" x14ac:dyDescent="0.3">
      <c r="B9" s="12" t="s">
        <v>80</v>
      </c>
      <c r="C9" s="69">
        <v>0</v>
      </c>
      <c r="D9" s="69">
        <v>0</v>
      </c>
      <c r="E9" s="83">
        <v>0</v>
      </c>
      <c r="F9" s="71">
        <v>6365330</v>
      </c>
      <c r="G9" s="67">
        <f>SUM(C9:F9)</f>
        <v>6365330</v>
      </c>
    </row>
    <row r="10" spans="2:7" x14ac:dyDescent="0.3">
      <c r="B10" s="60" t="s">
        <v>69</v>
      </c>
      <c r="C10" s="69"/>
      <c r="D10" s="69"/>
      <c r="E10" s="70"/>
      <c r="F10" s="71"/>
      <c r="G10" s="72"/>
    </row>
    <row r="11" spans="2:7" x14ac:dyDescent="0.3">
      <c r="B11" s="13" t="s">
        <v>143</v>
      </c>
      <c r="C11" s="83">
        <v>0</v>
      </c>
      <c r="D11" s="114">
        <v>1409973</v>
      </c>
      <c r="E11" s="83">
        <v>0</v>
      </c>
      <c r="F11" s="115">
        <v>0</v>
      </c>
      <c r="G11" s="116">
        <f>SUM(C11:F11)</f>
        <v>1409973</v>
      </c>
    </row>
    <row r="12" spans="2:7" ht="28.2" thickBot="1" x14ac:dyDescent="0.35">
      <c r="B12" s="58" t="s">
        <v>144</v>
      </c>
      <c r="C12" s="73">
        <v>0</v>
      </c>
      <c r="D12" s="74">
        <v>0</v>
      </c>
      <c r="E12" s="73">
        <v>0</v>
      </c>
      <c r="F12" s="75">
        <v>-4962</v>
      </c>
      <c r="G12" s="77">
        <f>SUM(C12:F12)</f>
        <v>-4962</v>
      </c>
    </row>
    <row r="13" spans="2:7" ht="15" thickBot="1" x14ac:dyDescent="0.35">
      <c r="B13" s="12" t="s">
        <v>70</v>
      </c>
      <c r="C13" s="73">
        <v>0</v>
      </c>
      <c r="D13" s="74">
        <f>SUM(D11:D12)</f>
        <v>1409973</v>
      </c>
      <c r="E13" s="74">
        <f>SUM(E11:E12)</f>
        <v>0</v>
      </c>
      <c r="F13" s="74">
        <f>SUM(F11:F12)</f>
        <v>-4962</v>
      </c>
      <c r="G13" s="76">
        <f>SUM(C13:F13)</f>
        <v>1405011</v>
      </c>
    </row>
    <row r="14" spans="2:7" ht="15" thickBot="1" x14ac:dyDescent="0.35">
      <c r="B14" s="12" t="s">
        <v>81</v>
      </c>
      <c r="C14" s="74">
        <f>C13+C9</f>
        <v>0</v>
      </c>
      <c r="D14" s="76">
        <f>D13</f>
        <v>1409973</v>
      </c>
      <c r="E14" s="76">
        <f>E13</f>
        <v>0</v>
      </c>
      <c r="F14" s="76">
        <f>F13+F9</f>
        <v>6360368</v>
      </c>
      <c r="G14" s="76">
        <f>SUM(C14:F14)</f>
        <v>7770341</v>
      </c>
    </row>
    <row r="15" spans="2:7" x14ac:dyDescent="0.3">
      <c r="B15" s="12"/>
      <c r="C15" s="79"/>
      <c r="D15" s="79"/>
      <c r="E15" s="35"/>
      <c r="F15" s="80"/>
      <c r="G15" s="72"/>
    </row>
    <row r="16" spans="2:7" x14ac:dyDescent="0.3">
      <c r="B16" s="59" t="s">
        <v>74</v>
      </c>
      <c r="C16" s="79"/>
      <c r="D16" s="79"/>
      <c r="E16" s="35"/>
      <c r="F16" s="79"/>
      <c r="G16" s="67"/>
    </row>
    <row r="17" spans="2:7" x14ac:dyDescent="0.3">
      <c r="B17" s="12" t="s">
        <v>75</v>
      </c>
      <c r="C17" s="79"/>
      <c r="D17" s="79"/>
      <c r="E17" s="35"/>
      <c r="F17" s="79"/>
      <c r="G17" s="67"/>
    </row>
    <row r="18" spans="2:7" x14ac:dyDescent="0.3">
      <c r="B18" s="13" t="s">
        <v>76</v>
      </c>
      <c r="C18" s="79">
        <v>0</v>
      </c>
      <c r="D18" s="79">
        <v>0</v>
      </c>
      <c r="E18" s="83">
        <v>0</v>
      </c>
      <c r="F18" s="79">
        <v>-4349389</v>
      </c>
      <c r="G18" s="67">
        <f>SUM(C18:F18)</f>
        <v>-4349389</v>
      </c>
    </row>
    <row r="19" spans="2:7" ht="15" thickBot="1" x14ac:dyDescent="0.35">
      <c r="B19" s="13" t="s">
        <v>82</v>
      </c>
      <c r="C19" s="74">
        <v>13432</v>
      </c>
      <c r="D19" s="74">
        <v>0</v>
      </c>
      <c r="E19" s="73">
        <v>0</v>
      </c>
      <c r="F19" s="74">
        <v>0</v>
      </c>
      <c r="G19" s="76">
        <f>SUM(C19:F19)</f>
        <v>13432</v>
      </c>
    </row>
    <row r="20" spans="2:7" ht="15" thickBot="1" x14ac:dyDescent="0.35">
      <c r="B20" s="12" t="s">
        <v>77</v>
      </c>
      <c r="C20" s="76">
        <f>C19+C18</f>
        <v>13432</v>
      </c>
      <c r="D20" s="76">
        <f t="shared" ref="D20:G20" si="0">D19+D18</f>
        <v>0</v>
      </c>
      <c r="E20" s="76">
        <f t="shared" si="0"/>
        <v>0</v>
      </c>
      <c r="F20" s="76">
        <f t="shared" si="0"/>
        <v>-4349389</v>
      </c>
      <c r="G20" s="76">
        <f t="shared" si="0"/>
        <v>-4335957</v>
      </c>
    </row>
    <row r="21" spans="2:7" x14ac:dyDescent="0.3">
      <c r="B21" s="12"/>
      <c r="C21" s="67"/>
      <c r="D21" s="79"/>
      <c r="E21" s="35"/>
      <c r="F21" s="67"/>
      <c r="G21" s="67"/>
    </row>
    <row r="22" spans="2:7" x14ac:dyDescent="0.3">
      <c r="B22" s="59" t="s">
        <v>78</v>
      </c>
      <c r="C22" s="79"/>
      <c r="D22" s="79"/>
      <c r="E22" s="35"/>
      <c r="F22" s="79"/>
      <c r="G22" s="79"/>
    </row>
    <row r="23" spans="2:7" x14ac:dyDescent="0.3">
      <c r="B23" s="13" t="s">
        <v>146</v>
      </c>
      <c r="C23" s="79">
        <v>0</v>
      </c>
      <c r="D23" s="79">
        <v>0</v>
      </c>
      <c r="E23" s="35">
        <v>846</v>
      </c>
      <c r="F23" s="79">
        <f>-E23</f>
        <v>-846</v>
      </c>
      <c r="G23" s="79">
        <v>0</v>
      </c>
    </row>
    <row r="24" spans="2:7" ht="28.2" thickBot="1" x14ac:dyDescent="0.35">
      <c r="B24" s="58" t="s">
        <v>79</v>
      </c>
      <c r="C24" s="79">
        <v>0</v>
      </c>
      <c r="D24" s="71">
        <v>-392692</v>
      </c>
      <c r="E24" s="35">
        <v>0</v>
      </c>
      <c r="F24" s="79">
        <f>-D24</f>
        <v>392692</v>
      </c>
      <c r="G24" s="79">
        <f>SUM(C24:F24)</f>
        <v>0</v>
      </c>
    </row>
    <row r="25" spans="2:7" ht="15.6" thickTop="1" thickBot="1" x14ac:dyDescent="0.35">
      <c r="B25" s="12" t="s">
        <v>148</v>
      </c>
      <c r="C25" s="81">
        <f>C7+C14+C20+C24</f>
        <v>5526898</v>
      </c>
      <c r="D25" s="81">
        <f>D7+D14+D20+D24</f>
        <v>12038616</v>
      </c>
      <c r="E25" s="81">
        <f>E7+E14+E20+E23</f>
        <v>1024034</v>
      </c>
      <c r="F25" s="81">
        <f>F7+F14+F20+F24+F23</f>
        <v>6431686</v>
      </c>
      <c r="G25" s="81">
        <f>SUM(C25:F25)</f>
        <v>25021234</v>
      </c>
    </row>
    <row r="26" spans="2:7" ht="15" thickTop="1" x14ac:dyDescent="0.3">
      <c r="C26" s="62"/>
      <c r="D26" s="62"/>
      <c r="E26" s="62"/>
      <c r="F26" s="62"/>
      <c r="G26" s="62"/>
    </row>
    <row r="27" spans="2:7" x14ac:dyDescent="0.3">
      <c r="C27" s="62"/>
      <c r="D27" s="62"/>
      <c r="E27" s="62"/>
      <c r="F27" s="62"/>
      <c r="G27" s="62"/>
    </row>
    <row r="28" spans="2:7" x14ac:dyDescent="0.3">
      <c r="C28" s="62"/>
      <c r="D28" s="62"/>
      <c r="E28" s="62"/>
      <c r="F28" s="62"/>
      <c r="G28" s="62"/>
    </row>
    <row r="29" spans="2:7" ht="15" customHeight="1" thickBot="1" x14ac:dyDescent="0.35">
      <c r="B29" s="15"/>
      <c r="C29" s="65" t="s">
        <v>21</v>
      </c>
      <c r="D29" s="65" t="s">
        <v>83</v>
      </c>
      <c r="E29" s="66" t="s">
        <v>23</v>
      </c>
      <c r="F29" s="65" t="s">
        <v>84</v>
      </c>
      <c r="G29" s="65" t="s">
        <v>25</v>
      </c>
    </row>
    <row r="30" spans="2:7" ht="15.6" thickTop="1" thickBot="1" x14ac:dyDescent="0.35">
      <c r="B30" s="12" t="s">
        <v>149</v>
      </c>
      <c r="C30" s="65">
        <v>5513466</v>
      </c>
      <c r="D30" s="65">
        <v>9612905</v>
      </c>
      <c r="E30" s="66">
        <v>962074</v>
      </c>
      <c r="F30" s="65">
        <v>3095072</v>
      </c>
      <c r="G30" s="65">
        <f>SUM(C30:F30)</f>
        <v>19183517</v>
      </c>
    </row>
    <row r="31" spans="2:7" ht="15" thickTop="1" x14ac:dyDescent="0.3">
      <c r="B31" s="59" t="s">
        <v>72</v>
      </c>
      <c r="C31" s="67"/>
      <c r="D31" s="67"/>
      <c r="E31" s="68"/>
      <c r="F31" s="67"/>
      <c r="G31" s="67"/>
    </row>
    <row r="32" spans="2:7" x14ac:dyDescent="0.3">
      <c r="B32" s="12" t="s">
        <v>73</v>
      </c>
      <c r="C32" s="69">
        <v>0</v>
      </c>
      <c r="D32" s="69">
        <v>0</v>
      </c>
      <c r="E32" s="69">
        <v>0</v>
      </c>
      <c r="F32" s="71">
        <v>4464000</v>
      </c>
      <c r="G32" s="72">
        <f>SUM(C32:F32)</f>
        <v>4464000</v>
      </c>
    </row>
    <row r="33" spans="2:7" x14ac:dyDescent="0.3">
      <c r="B33" s="60" t="s">
        <v>69</v>
      </c>
      <c r="C33" s="117"/>
      <c r="D33" s="117"/>
      <c r="E33" s="117"/>
      <c r="F33" s="117"/>
      <c r="G33" s="117"/>
    </row>
    <row r="34" spans="2:7" x14ac:dyDescent="0.3">
      <c r="B34" s="13" t="s">
        <v>143</v>
      </c>
      <c r="C34" s="67">
        <v>0</v>
      </c>
      <c r="D34" s="79">
        <v>1777815</v>
      </c>
      <c r="E34" s="68">
        <v>0</v>
      </c>
      <c r="F34" s="80">
        <v>0</v>
      </c>
      <c r="G34" s="72">
        <f>SUM(C34:F34)</f>
        <v>1777815</v>
      </c>
    </row>
    <row r="35" spans="2:7" ht="28.2" thickBot="1" x14ac:dyDescent="0.35">
      <c r="B35" s="58" t="s">
        <v>144</v>
      </c>
      <c r="C35" s="76">
        <v>0</v>
      </c>
      <c r="D35" s="76">
        <v>0</v>
      </c>
      <c r="E35" s="118">
        <v>0</v>
      </c>
      <c r="F35" s="75">
        <v>-7536</v>
      </c>
      <c r="G35" s="78">
        <f>SUM(C35:F35)</f>
        <v>-7536</v>
      </c>
    </row>
    <row r="36" spans="2:7" ht="15" thickBot="1" x14ac:dyDescent="0.35">
      <c r="B36" s="12" t="s">
        <v>70</v>
      </c>
      <c r="C36" s="76"/>
      <c r="D36" s="76">
        <f>D34</f>
        <v>1777815</v>
      </c>
      <c r="E36" s="76"/>
      <c r="F36" s="76">
        <f>F35</f>
        <v>-7536</v>
      </c>
      <c r="G36" s="76">
        <f>G34+G35</f>
        <v>1770279</v>
      </c>
    </row>
    <row r="37" spans="2:7" ht="15" thickBot="1" x14ac:dyDescent="0.35">
      <c r="B37" s="12" t="s">
        <v>81</v>
      </c>
      <c r="C37" s="119"/>
      <c r="D37" s="119">
        <f>D36</f>
        <v>1777815</v>
      </c>
      <c r="E37" s="120"/>
      <c r="F37" s="121">
        <f>F36+F32</f>
        <v>4456464</v>
      </c>
      <c r="G37" s="76">
        <f>D37+F37</f>
        <v>6234279</v>
      </c>
    </row>
    <row r="38" spans="2:7" x14ac:dyDescent="0.3">
      <c r="B38" s="12"/>
      <c r="C38" s="67"/>
      <c r="D38" s="67"/>
      <c r="E38" s="68"/>
      <c r="F38" s="80"/>
      <c r="G38" s="72"/>
    </row>
    <row r="39" spans="2:7" x14ac:dyDescent="0.3">
      <c r="B39" s="59" t="s">
        <v>74</v>
      </c>
      <c r="C39" s="67"/>
      <c r="D39" s="67"/>
      <c r="E39" s="68"/>
      <c r="F39" s="80"/>
      <c r="G39" s="72"/>
    </row>
    <row r="40" spans="2:7" x14ac:dyDescent="0.3">
      <c r="B40" s="12" t="s">
        <v>75</v>
      </c>
      <c r="C40" s="67"/>
      <c r="D40" s="67"/>
      <c r="E40" s="68"/>
      <c r="F40" s="80"/>
      <c r="G40" s="72"/>
    </row>
    <row r="41" spans="2:7" ht="15" thickBot="1" x14ac:dyDescent="0.35">
      <c r="B41" s="13" t="s">
        <v>76</v>
      </c>
      <c r="C41" s="74">
        <v>0</v>
      </c>
      <c r="D41" s="74">
        <v>0</v>
      </c>
      <c r="E41" s="74">
        <v>0</v>
      </c>
      <c r="F41" s="75">
        <v>-3830946</v>
      </c>
      <c r="G41" s="78">
        <f>SUM(C41:F41)</f>
        <v>-3830946</v>
      </c>
    </row>
    <row r="42" spans="2:7" ht="15" thickBot="1" x14ac:dyDescent="0.35">
      <c r="B42" s="12" t="s">
        <v>77</v>
      </c>
      <c r="C42" s="76">
        <f>C41</f>
        <v>0</v>
      </c>
      <c r="D42" s="76">
        <f>D41</f>
        <v>0</v>
      </c>
      <c r="E42" s="76">
        <f>E41</f>
        <v>0</v>
      </c>
      <c r="F42" s="76">
        <f>F41</f>
        <v>-3830946</v>
      </c>
      <c r="G42" s="76">
        <f>SUM(C42:F42)</f>
        <v>-3830946</v>
      </c>
    </row>
    <row r="43" spans="2:7" x14ac:dyDescent="0.3">
      <c r="B43" s="12"/>
      <c r="C43" s="67"/>
      <c r="D43" s="67"/>
      <c r="E43" s="68"/>
      <c r="F43" s="80"/>
      <c r="G43" s="72"/>
    </row>
    <row r="44" spans="2:7" x14ac:dyDescent="0.3">
      <c r="B44" s="59" t="s">
        <v>78</v>
      </c>
      <c r="C44" s="79"/>
      <c r="D44" s="79"/>
      <c r="E44" s="35"/>
      <c r="F44" s="79"/>
      <c r="G44" s="79"/>
    </row>
    <row r="45" spans="2:7" x14ac:dyDescent="0.3">
      <c r="B45" s="13" t="s">
        <v>146</v>
      </c>
      <c r="C45" s="79">
        <v>0</v>
      </c>
      <c r="D45" s="79">
        <v>0</v>
      </c>
      <c r="E45" s="35">
        <v>61114</v>
      </c>
      <c r="F45" s="79">
        <v>-61114</v>
      </c>
      <c r="G45" s="79">
        <v>0</v>
      </c>
    </row>
    <row r="46" spans="2:7" ht="28.2" thickBot="1" x14ac:dyDescent="0.35">
      <c r="B46" s="58" t="s">
        <v>79</v>
      </c>
      <c r="C46" s="79">
        <v>0</v>
      </c>
      <c r="D46" s="71">
        <v>-369385</v>
      </c>
      <c r="E46" s="35">
        <v>0</v>
      </c>
      <c r="F46" s="79">
        <f>-D46</f>
        <v>369385</v>
      </c>
      <c r="G46" s="79">
        <f>SUM(C46:F46)</f>
        <v>0</v>
      </c>
    </row>
    <row r="47" spans="2:7" ht="15.6" thickTop="1" thickBot="1" x14ac:dyDescent="0.35">
      <c r="B47" s="12" t="s">
        <v>147</v>
      </c>
      <c r="C47" s="82">
        <f>C30+C33+C42+C46</f>
        <v>5513466</v>
      </c>
      <c r="D47" s="81">
        <f>D30+D37+D42+D46+D45</f>
        <v>11021335</v>
      </c>
      <c r="E47" s="81">
        <f>E30+E37+E42+E46+E45</f>
        <v>1023188</v>
      </c>
      <c r="F47" s="81">
        <f>F30+F37+F42+F46+F45</f>
        <v>4028861</v>
      </c>
      <c r="G47" s="81">
        <f>G30+G37+G42+G46+G45</f>
        <v>21586850</v>
      </c>
    </row>
    <row r="48" spans="2:7" ht="15" thickTop="1" x14ac:dyDescent="0.3">
      <c r="B48" s="61"/>
      <c r="C48" s="62"/>
      <c r="D48" s="62"/>
      <c r="E48" s="62"/>
      <c r="F48" s="62"/>
      <c r="G48" s="62"/>
    </row>
    <row r="49" spans="2:7" x14ac:dyDescent="0.3">
      <c r="B49" s="61"/>
      <c r="C49" s="62"/>
      <c r="D49" s="62"/>
      <c r="E49" s="62"/>
      <c r="F49" s="62"/>
      <c r="G49" s="62"/>
    </row>
    <row r="50" spans="2:7" x14ac:dyDescent="0.3">
      <c r="B50" s="61"/>
      <c r="C50" s="62"/>
      <c r="D50" s="62"/>
      <c r="E50" s="62"/>
      <c r="F50" s="62"/>
      <c r="G50" s="62"/>
    </row>
    <row r="51" spans="2:7" ht="28.2" customHeight="1" x14ac:dyDescent="0.3"/>
    <row r="69" spans="3:7" x14ac:dyDescent="0.3">
      <c r="C69" s="62"/>
      <c r="D69" s="62"/>
      <c r="E69" s="62"/>
      <c r="F69" s="62"/>
      <c r="G69" s="62"/>
    </row>
    <row r="70" spans="3:7" x14ac:dyDescent="0.3">
      <c r="C70" s="62"/>
      <c r="D70" s="62"/>
      <c r="E70" s="62"/>
      <c r="F70" s="62"/>
      <c r="G70" s="62"/>
    </row>
    <row r="71" spans="3:7" x14ac:dyDescent="0.3">
      <c r="C71" s="62"/>
      <c r="D71" s="62"/>
      <c r="E71" s="62"/>
      <c r="F71" s="62"/>
      <c r="G71" s="62"/>
    </row>
    <row r="72" spans="3:7" x14ac:dyDescent="0.3">
      <c r="C72" s="62"/>
      <c r="D72" s="62"/>
      <c r="E72" s="62"/>
      <c r="F72" s="62"/>
      <c r="G72" s="62"/>
    </row>
    <row r="73" spans="3:7" x14ac:dyDescent="0.3">
      <c r="C73" s="62"/>
      <c r="D73" s="62"/>
      <c r="E73" s="62"/>
      <c r="F73" s="62"/>
      <c r="G73" s="62"/>
    </row>
    <row r="74" spans="3:7" x14ac:dyDescent="0.3">
      <c r="C74" s="62"/>
      <c r="D74" s="62"/>
      <c r="E74" s="62"/>
      <c r="F74" s="62"/>
      <c r="G74" s="62"/>
    </row>
    <row r="75" spans="3:7" x14ac:dyDescent="0.3">
      <c r="C75" s="62"/>
      <c r="D75" s="62"/>
      <c r="E75" s="62"/>
      <c r="F75" s="62"/>
      <c r="G75" s="62"/>
    </row>
    <row r="76" spans="3:7" x14ac:dyDescent="0.3">
      <c r="C76" s="62"/>
      <c r="D76" s="62"/>
      <c r="E76" s="62"/>
      <c r="F76" s="62"/>
      <c r="G76" s="62"/>
    </row>
    <row r="77" spans="3:7" x14ac:dyDescent="0.3">
      <c r="C77" s="62"/>
      <c r="D77" s="62"/>
      <c r="E77" s="62"/>
      <c r="F77" s="62"/>
      <c r="G77" s="62"/>
    </row>
    <row r="78" spans="3:7" x14ac:dyDescent="0.3">
      <c r="C78" s="62"/>
      <c r="D78" s="62"/>
      <c r="E78" s="62"/>
      <c r="F78" s="62"/>
      <c r="G78" s="62"/>
    </row>
    <row r="79" spans="3:7" x14ac:dyDescent="0.3">
      <c r="C79" s="62"/>
      <c r="D79" s="62"/>
      <c r="E79" s="62"/>
      <c r="F79" s="62"/>
      <c r="G79" s="62"/>
    </row>
    <row r="80" spans="3:7" x14ac:dyDescent="0.3">
      <c r="C80" s="62"/>
      <c r="D80" s="62"/>
      <c r="E80" s="62"/>
      <c r="F80" s="62"/>
      <c r="G80" s="62"/>
    </row>
    <row r="81" spans="3:7" x14ac:dyDescent="0.3">
      <c r="C81" s="62"/>
      <c r="D81" s="62"/>
      <c r="E81" s="62"/>
      <c r="F81" s="62"/>
      <c r="G81" s="62"/>
    </row>
    <row r="82" spans="3:7" x14ac:dyDescent="0.3">
      <c r="C82" s="62"/>
      <c r="D82" s="62"/>
      <c r="E82" s="62"/>
      <c r="F82" s="62"/>
      <c r="G82" s="62"/>
    </row>
    <row r="83" spans="3:7" x14ac:dyDescent="0.3">
      <c r="C83" s="62"/>
      <c r="D83" s="62"/>
      <c r="E83" s="62"/>
      <c r="F83" s="62"/>
      <c r="G83" s="62"/>
    </row>
    <row r="84" spans="3:7" x14ac:dyDescent="0.3">
      <c r="C84" s="62"/>
      <c r="D84" s="62"/>
      <c r="E84" s="62"/>
      <c r="F84" s="62"/>
      <c r="G84" s="62"/>
    </row>
    <row r="85" spans="3:7" x14ac:dyDescent="0.3">
      <c r="C85" s="62"/>
      <c r="D85" s="62"/>
      <c r="E85" s="62"/>
      <c r="F85" s="62"/>
      <c r="G85" s="62"/>
    </row>
    <row r="86" spans="3:7" x14ac:dyDescent="0.3">
      <c r="C86" s="62"/>
      <c r="D86" s="62"/>
      <c r="E86" s="62"/>
      <c r="F86" s="62"/>
      <c r="G86" s="62"/>
    </row>
    <row r="87" spans="3:7" x14ac:dyDescent="0.3">
      <c r="C87" s="62"/>
      <c r="D87" s="62"/>
      <c r="E87" s="62"/>
      <c r="F87" s="62"/>
      <c r="G87" s="62"/>
    </row>
    <row r="88" spans="3:7" x14ac:dyDescent="0.3">
      <c r="C88" s="62"/>
      <c r="D88" s="62"/>
      <c r="E88" s="62"/>
      <c r="F88" s="62"/>
      <c r="G88" s="62"/>
    </row>
    <row r="89" spans="3:7" x14ac:dyDescent="0.3">
      <c r="C89" s="62"/>
      <c r="D89" s="62"/>
      <c r="E89" s="62"/>
      <c r="F89" s="62"/>
      <c r="G89" s="6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2"/>
  <sheetViews>
    <sheetView topLeftCell="A37" zoomScale="80" zoomScaleNormal="80" workbookViewId="0">
      <selection activeCell="F60" sqref="F60"/>
    </sheetView>
  </sheetViews>
  <sheetFormatPr defaultRowHeight="14.4" x14ac:dyDescent="0.3"/>
  <cols>
    <col min="1" max="1" width="1.88671875" customWidth="1"/>
    <col min="2" max="2" width="72" bestFit="1" customWidth="1"/>
    <col min="3" max="3" width="16.77734375" customWidth="1"/>
    <col min="4" max="4" width="16.44140625" customWidth="1"/>
  </cols>
  <sheetData>
    <row r="1" spans="2:4" x14ac:dyDescent="0.3">
      <c r="B1" s="11" t="s">
        <v>47</v>
      </c>
    </row>
    <row r="2" spans="2:4" x14ac:dyDescent="0.3">
      <c r="B2" s="55" t="s">
        <v>46</v>
      </c>
    </row>
    <row r="4" spans="2:4" ht="29.4" customHeight="1" x14ac:dyDescent="0.3">
      <c r="B4" s="131" t="str">
        <f>INDEX!B8</f>
        <v>SITUAȚIA CONSOLIDATĂ A FLUXURILOR DE NUMERAR pentru anul incheiat la 31 decembrie 2023</v>
      </c>
      <c r="C4" s="131"/>
      <c r="D4" s="131"/>
    </row>
    <row r="5" spans="2:4" ht="15" thickBot="1" x14ac:dyDescent="0.35"/>
    <row r="6" spans="2:4" ht="15.6" customHeight="1" thickTop="1" thickBot="1" x14ac:dyDescent="0.35">
      <c r="B6" s="15"/>
      <c r="C6" s="101">
        <v>2023</v>
      </c>
      <c r="D6" s="101">
        <v>2022</v>
      </c>
    </row>
    <row r="7" spans="2:4" ht="15" thickTop="1" x14ac:dyDescent="0.3">
      <c r="B7" s="7" t="s">
        <v>85</v>
      </c>
      <c r="C7" s="84"/>
      <c r="D7" s="84"/>
    </row>
    <row r="8" spans="2:4" x14ac:dyDescent="0.3">
      <c r="B8" s="7"/>
      <c r="C8" s="84"/>
      <c r="D8" s="84"/>
    </row>
    <row r="9" spans="2:4" x14ac:dyDescent="0.3">
      <c r="B9" s="9" t="s">
        <v>66</v>
      </c>
      <c r="C9" s="39">
        <v>6365330</v>
      </c>
      <c r="D9" s="40">
        <v>4464000</v>
      </c>
    </row>
    <row r="10" spans="2:4" x14ac:dyDescent="0.3">
      <c r="B10" s="7"/>
      <c r="C10" s="87"/>
      <c r="D10" s="88"/>
    </row>
    <row r="11" spans="2:4" x14ac:dyDescent="0.3">
      <c r="B11" s="16" t="s">
        <v>86</v>
      </c>
      <c r="C11" s="86"/>
      <c r="D11" s="21"/>
    </row>
    <row r="12" spans="2:4" x14ac:dyDescent="0.3">
      <c r="B12" s="9" t="s">
        <v>87</v>
      </c>
      <c r="C12" s="39">
        <v>797344</v>
      </c>
      <c r="D12" s="40">
        <v>769968</v>
      </c>
    </row>
    <row r="13" spans="2:4" x14ac:dyDescent="0.3">
      <c r="B13" s="9" t="s">
        <v>88</v>
      </c>
      <c r="C13" s="39">
        <v>1969</v>
      </c>
      <c r="D13" s="40">
        <v>2182</v>
      </c>
    </row>
    <row r="14" spans="2:4" x14ac:dyDescent="0.3">
      <c r="B14" s="9" t="s">
        <v>89</v>
      </c>
      <c r="C14" s="39">
        <v>236865</v>
      </c>
      <c r="D14" s="40">
        <v>23869</v>
      </c>
    </row>
    <row r="15" spans="2:4" x14ac:dyDescent="0.3">
      <c r="B15" s="9" t="s">
        <v>57</v>
      </c>
      <c r="C15" s="39">
        <v>79918</v>
      </c>
      <c r="D15" s="40">
        <v>43461</v>
      </c>
    </row>
    <row r="16" spans="2:4" x14ac:dyDescent="0.3">
      <c r="B16" s="9" t="s">
        <v>150</v>
      </c>
      <c r="C16" s="39">
        <v>4626</v>
      </c>
      <c r="D16" s="40">
        <v>638</v>
      </c>
    </row>
    <row r="17" spans="2:4" x14ac:dyDescent="0.3">
      <c r="B17" s="9" t="s">
        <v>90</v>
      </c>
      <c r="C17" s="39">
        <v>5278</v>
      </c>
      <c r="D17" s="40">
        <v>2051</v>
      </c>
    </row>
    <row r="18" spans="2:4" x14ac:dyDescent="0.3">
      <c r="B18" s="9" t="s">
        <v>91</v>
      </c>
      <c r="C18" s="39">
        <v>142</v>
      </c>
      <c r="D18" s="40">
        <v>574</v>
      </c>
    </row>
    <row r="19" spans="2:4" x14ac:dyDescent="0.3">
      <c r="B19" s="9" t="s">
        <v>92</v>
      </c>
      <c r="C19" s="39">
        <v>-302518</v>
      </c>
      <c r="D19" s="40">
        <v>-243708</v>
      </c>
    </row>
    <row r="20" spans="2:4" x14ac:dyDescent="0.3">
      <c r="B20" s="9" t="s">
        <v>93</v>
      </c>
      <c r="C20" s="39">
        <v>26037</v>
      </c>
      <c r="D20" s="40">
        <v>10637</v>
      </c>
    </row>
    <row r="21" spans="2:4" ht="15" thickBot="1" x14ac:dyDescent="0.35">
      <c r="B21" s="9" t="s">
        <v>65</v>
      </c>
      <c r="C21" s="49">
        <v>1093797</v>
      </c>
      <c r="D21" s="41">
        <v>953436</v>
      </c>
    </row>
    <row r="22" spans="2:4" ht="15.6" thickTop="1" thickBot="1" x14ac:dyDescent="0.35">
      <c r="B22" s="15"/>
      <c r="C22" s="89">
        <f>SUM(C9:C21)</f>
        <v>8308788</v>
      </c>
      <c r="D22" s="89">
        <f>SUM(D9:D21)</f>
        <v>6027108</v>
      </c>
    </row>
    <row r="23" spans="2:4" ht="15" thickTop="1" x14ac:dyDescent="0.3">
      <c r="B23" s="16" t="s">
        <v>94</v>
      </c>
      <c r="C23" s="91"/>
      <c r="D23" s="92"/>
    </row>
    <row r="24" spans="2:4" x14ac:dyDescent="0.3">
      <c r="B24" s="38" t="s">
        <v>12</v>
      </c>
      <c r="C24" s="39">
        <v>-1777209</v>
      </c>
      <c r="D24" s="40">
        <v>-730610</v>
      </c>
    </row>
    <row r="25" spans="2:4" x14ac:dyDescent="0.3">
      <c r="B25" s="38" t="s">
        <v>11</v>
      </c>
      <c r="C25" s="39">
        <v>-3116</v>
      </c>
      <c r="D25" s="40">
        <v>-7766</v>
      </c>
    </row>
    <row r="26" spans="2:4" x14ac:dyDescent="0.3">
      <c r="B26" s="38" t="s">
        <v>15</v>
      </c>
      <c r="C26" s="39" t="s">
        <v>141</v>
      </c>
      <c r="D26" s="40">
        <v>-90800</v>
      </c>
    </row>
    <row r="27" spans="2:4" x14ac:dyDescent="0.3">
      <c r="B27" s="38" t="s">
        <v>95</v>
      </c>
      <c r="C27" s="39">
        <v>11719</v>
      </c>
      <c r="D27" s="40">
        <v>14348</v>
      </c>
    </row>
    <row r="28" spans="2:4" x14ac:dyDescent="0.3">
      <c r="B28" s="38" t="s">
        <v>34</v>
      </c>
      <c r="C28" s="39">
        <v>119832</v>
      </c>
      <c r="D28" s="40">
        <v>91041</v>
      </c>
    </row>
    <row r="29" spans="2:4" x14ac:dyDescent="0.3">
      <c r="B29" s="38" t="s">
        <v>30</v>
      </c>
      <c r="C29" s="39">
        <v>-4663</v>
      </c>
      <c r="D29" s="40">
        <v>-5676</v>
      </c>
    </row>
    <row r="30" spans="2:4" x14ac:dyDescent="0.3">
      <c r="B30" s="38" t="s">
        <v>32</v>
      </c>
      <c r="C30" s="39">
        <v>-15808</v>
      </c>
      <c r="D30" s="40">
        <v>-4830</v>
      </c>
    </row>
    <row r="31" spans="2:4" x14ac:dyDescent="0.3">
      <c r="B31" s="9" t="s">
        <v>33</v>
      </c>
      <c r="C31" s="39">
        <v>66728</v>
      </c>
      <c r="D31" s="40">
        <v>88383</v>
      </c>
    </row>
    <row r="32" spans="2:4" ht="15" thickBot="1" x14ac:dyDescent="0.35">
      <c r="B32" s="38" t="s">
        <v>35</v>
      </c>
      <c r="C32" s="49">
        <v>-66482</v>
      </c>
      <c r="D32" s="41">
        <v>-214973</v>
      </c>
    </row>
    <row r="33" spans="2:4" ht="15.6" thickTop="1" thickBot="1" x14ac:dyDescent="0.35">
      <c r="B33" s="84" t="s">
        <v>96</v>
      </c>
      <c r="C33" s="89">
        <f>SUM(C22:C32)</f>
        <v>6639789</v>
      </c>
      <c r="D33" s="89">
        <f>SUM(D22:D32)</f>
        <v>5166225</v>
      </c>
    </row>
    <row r="34" spans="2:4" ht="15" thickTop="1" x14ac:dyDescent="0.3">
      <c r="B34" s="6"/>
      <c r="C34" s="93"/>
      <c r="D34" s="88"/>
    </row>
    <row r="35" spans="2:4" x14ac:dyDescent="0.3">
      <c r="B35" s="9" t="s">
        <v>97</v>
      </c>
      <c r="C35" s="39">
        <v>-15193</v>
      </c>
      <c r="D35" s="40">
        <v>-2658</v>
      </c>
    </row>
    <row r="36" spans="2:4" ht="15" thickBot="1" x14ac:dyDescent="0.35">
      <c r="B36" s="9" t="s">
        <v>98</v>
      </c>
      <c r="C36" s="39">
        <v>-1200025</v>
      </c>
      <c r="D36" s="40">
        <v>-928247</v>
      </c>
    </row>
    <row r="37" spans="2:4" ht="15.6" thickTop="1" thickBot="1" x14ac:dyDescent="0.35">
      <c r="B37" s="7" t="s">
        <v>99</v>
      </c>
      <c r="C37" s="42">
        <f>SUM(C33:C36)</f>
        <v>5424571</v>
      </c>
      <c r="D37" s="42">
        <f>SUM(D33:D36)</f>
        <v>4235320</v>
      </c>
    </row>
    <row r="38" spans="2:4" ht="15" thickTop="1" x14ac:dyDescent="0.3">
      <c r="B38" s="7"/>
      <c r="C38" s="87"/>
      <c r="D38" s="88"/>
    </row>
    <row r="39" spans="2:4" x14ac:dyDescent="0.3">
      <c r="B39" s="7" t="s">
        <v>100</v>
      </c>
      <c r="C39" s="86"/>
      <c r="D39" s="21"/>
    </row>
    <row r="40" spans="2:4" x14ac:dyDescent="0.3">
      <c r="B40" s="7"/>
      <c r="C40" s="86"/>
      <c r="D40" s="21"/>
    </row>
    <row r="41" spans="2:4" x14ac:dyDescent="0.3">
      <c r="B41" s="9" t="s">
        <v>101</v>
      </c>
      <c r="C41" s="39">
        <v>-189408</v>
      </c>
      <c r="D41" s="40">
        <v>-169005</v>
      </c>
    </row>
    <row r="42" spans="2:4" x14ac:dyDescent="0.3">
      <c r="B42" s="9" t="s">
        <v>102</v>
      </c>
      <c r="C42" s="86">
        <v>-1273</v>
      </c>
      <c r="D42" s="40">
        <v>-1240</v>
      </c>
    </row>
    <row r="43" spans="2:4" x14ac:dyDescent="0.3">
      <c r="B43" s="9" t="s">
        <v>103</v>
      </c>
      <c r="C43" s="86">
        <v>0</v>
      </c>
      <c r="D43" s="40">
        <v>203</v>
      </c>
    </row>
    <row r="44" spans="2:4" x14ac:dyDescent="0.3">
      <c r="B44" s="9" t="s">
        <v>151</v>
      </c>
      <c r="C44" s="86" t="s">
        <v>141</v>
      </c>
      <c r="D44" s="40">
        <v>-351265</v>
      </c>
    </row>
    <row r="45" spans="2:4" x14ac:dyDescent="0.3">
      <c r="B45" s="9" t="s">
        <v>104</v>
      </c>
      <c r="C45" s="39">
        <v>-9145000</v>
      </c>
      <c r="D45" s="40">
        <v>-8575000</v>
      </c>
    </row>
    <row r="46" spans="2:4" x14ac:dyDescent="0.3">
      <c r="B46" s="9" t="s">
        <v>105</v>
      </c>
      <c r="C46" s="39">
        <v>7825000</v>
      </c>
      <c r="D46" s="40">
        <v>7898000</v>
      </c>
    </row>
    <row r="47" spans="2:4" x14ac:dyDescent="0.3">
      <c r="B47" s="9" t="s">
        <v>106</v>
      </c>
      <c r="C47" s="39" t="s">
        <v>141</v>
      </c>
      <c r="D47" s="40">
        <v>235410</v>
      </c>
    </row>
    <row r="48" spans="2:4" ht="15" thickBot="1" x14ac:dyDescent="0.35">
      <c r="B48" s="9" t="s">
        <v>107</v>
      </c>
      <c r="C48" s="39">
        <v>281282</v>
      </c>
      <c r="D48" s="40">
        <v>212038</v>
      </c>
    </row>
    <row r="49" spans="2:4" ht="15.6" thickTop="1" thickBot="1" x14ac:dyDescent="0.35">
      <c r="B49" s="7" t="s">
        <v>108</v>
      </c>
      <c r="C49" s="42">
        <f>SUM(C41:C48)</f>
        <v>-1229399</v>
      </c>
      <c r="D49" s="42">
        <f>SUM(D41:D48)</f>
        <v>-750859</v>
      </c>
    </row>
    <row r="50" spans="2:4" ht="15" thickTop="1" x14ac:dyDescent="0.3">
      <c r="B50" s="7"/>
      <c r="C50" s="39"/>
      <c r="D50" s="40"/>
    </row>
    <row r="51" spans="2:4" x14ac:dyDescent="0.3">
      <c r="B51" s="7" t="s">
        <v>109</v>
      </c>
      <c r="C51" s="86"/>
      <c r="D51" s="21"/>
    </row>
    <row r="52" spans="2:4" x14ac:dyDescent="0.3">
      <c r="B52" s="9" t="s">
        <v>110</v>
      </c>
      <c r="C52" s="86">
        <v>2679</v>
      </c>
      <c r="D52" s="40" t="s">
        <v>152</v>
      </c>
    </row>
    <row r="53" spans="2:4" x14ac:dyDescent="0.3">
      <c r="B53" s="9" t="s">
        <v>111</v>
      </c>
      <c r="C53" s="86">
        <v>-93416</v>
      </c>
      <c r="D53" s="40">
        <v>-93307</v>
      </c>
    </row>
    <row r="54" spans="2:4" x14ac:dyDescent="0.3">
      <c r="B54" s="9" t="s">
        <v>112</v>
      </c>
      <c r="C54" s="39">
        <v>-8146</v>
      </c>
      <c r="D54" s="40">
        <v>-4364</v>
      </c>
    </row>
    <row r="55" spans="2:4" ht="15" thickBot="1" x14ac:dyDescent="0.35">
      <c r="B55" s="9" t="s">
        <v>113</v>
      </c>
      <c r="C55" s="86">
        <v>-4349389</v>
      </c>
      <c r="D55" s="40">
        <v>-3830946</v>
      </c>
    </row>
    <row r="56" spans="2:4" ht="15.6" thickTop="1" thickBot="1" x14ac:dyDescent="0.35">
      <c r="B56" s="7" t="s">
        <v>114</v>
      </c>
      <c r="C56" s="42">
        <f>SUM(C52:C55)</f>
        <v>-4448272</v>
      </c>
      <c r="D56" s="42">
        <f>SUM(D52:D55)</f>
        <v>-3928617</v>
      </c>
    </row>
    <row r="57" spans="2:4" ht="15" thickTop="1" x14ac:dyDescent="0.3">
      <c r="B57" s="7"/>
      <c r="C57" s="87"/>
      <c r="D57" s="88"/>
    </row>
    <row r="58" spans="2:4" x14ac:dyDescent="0.3">
      <c r="B58" s="7" t="s">
        <v>115</v>
      </c>
      <c r="C58" s="90">
        <f>C56+C49+C37</f>
        <v>-253100</v>
      </c>
      <c r="D58" s="90">
        <f>D56+D49+D37</f>
        <v>-444156</v>
      </c>
    </row>
    <row r="59" spans="2:4" x14ac:dyDescent="0.3">
      <c r="B59" s="7"/>
      <c r="C59" s="90"/>
      <c r="D59" s="94"/>
    </row>
    <row r="60" spans="2:4" ht="15" thickBot="1" x14ac:dyDescent="0.35">
      <c r="B60" s="9" t="s">
        <v>116</v>
      </c>
      <c r="C60" s="39">
        <v>660734</v>
      </c>
      <c r="D60" s="40">
        <v>1104890</v>
      </c>
    </row>
    <row r="61" spans="2:4" ht="15.6" thickTop="1" thickBot="1" x14ac:dyDescent="0.35">
      <c r="B61" s="7" t="s">
        <v>153</v>
      </c>
      <c r="C61" s="42">
        <f>C58+C60</f>
        <v>407634</v>
      </c>
      <c r="D61" s="42">
        <f>D58+D60</f>
        <v>660734</v>
      </c>
    </row>
    <row r="62" spans="2:4" ht="15" thickTop="1" x14ac:dyDescent="0.3"/>
  </sheetData>
  <mergeCells count="1"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8"/>
  <sheetViews>
    <sheetView topLeftCell="A35" zoomScale="80" zoomScaleNormal="80" workbookViewId="0">
      <selection activeCell="G61" sqref="G61"/>
    </sheetView>
  </sheetViews>
  <sheetFormatPr defaultRowHeight="14.4" x14ac:dyDescent="0.3"/>
  <cols>
    <col min="1" max="1" width="1.6640625" customWidth="1"/>
    <col min="2" max="2" width="53.6640625" bestFit="1" customWidth="1"/>
    <col min="3" max="7" width="13.77734375" customWidth="1"/>
  </cols>
  <sheetData>
    <row r="1" spans="2:9" x14ac:dyDescent="0.3">
      <c r="B1" s="11" t="s">
        <v>47</v>
      </c>
    </row>
    <row r="2" spans="2:9" x14ac:dyDescent="0.3">
      <c r="B2" s="55" t="s">
        <v>46</v>
      </c>
    </row>
    <row r="3" spans="2:9" x14ac:dyDescent="0.3">
      <c r="B3" s="55"/>
    </row>
    <row r="4" spans="2:9" x14ac:dyDescent="0.3">
      <c r="B4" s="55"/>
    </row>
    <row r="5" spans="2:9" x14ac:dyDescent="0.3">
      <c r="C5" s="7" t="s">
        <v>1</v>
      </c>
    </row>
    <row r="6" spans="2:9" ht="15" thickBot="1" x14ac:dyDescent="0.35"/>
    <row r="7" spans="2:9" ht="42" thickBot="1" x14ac:dyDescent="0.35">
      <c r="B7" s="85" t="s">
        <v>156</v>
      </c>
      <c r="C7" s="95" t="s">
        <v>117</v>
      </c>
      <c r="D7" s="95" t="s">
        <v>118</v>
      </c>
      <c r="E7" s="95" t="s">
        <v>119</v>
      </c>
      <c r="F7" s="95" t="s">
        <v>120</v>
      </c>
      <c r="G7" s="95" t="s">
        <v>121</v>
      </c>
    </row>
    <row r="8" spans="2:9" x14ac:dyDescent="0.3">
      <c r="B8" s="10" t="s">
        <v>122</v>
      </c>
      <c r="C8" s="96">
        <v>7224608</v>
      </c>
      <c r="D8" s="96">
        <v>4935576</v>
      </c>
      <c r="E8" s="22">
        <v>12160184</v>
      </c>
      <c r="F8" s="96" t="s">
        <v>154</v>
      </c>
      <c r="G8" s="22">
        <v>12160184</v>
      </c>
      <c r="I8" s="10"/>
    </row>
    <row r="9" spans="2:9" ht="15" thickBot="1" x14ac:dyDescent="0.35">
      <c r="B9" s="10" t="s">
        <v>123</v>
      </c>
      <c r="C9" s="96">
        <v>1373506</v>
      </c>
      <c r="D9" s="96" t="s">
        <v>154</v>
      </c>
      <c r="E9" s="22">
        <v>1373506</v>
      </c>
      <c r="F9" s="96">
        <v>-1373506</v>
      </c>
      <c r="G9" s="22" t="s">
        <v>155</v>
      </c>
      <c r="I9" s="10"/>
    </row>
    <row r="10" spans="2:9" ht="15" thickBot="1" x14ac:dyDescent="0.35">
      <c r="B10" s="85" t="s">
        <v>124</v>
      </c>
      <c r="C10" s="122">
        <v>8598114</v>
      </c>
      <c r="D10" s="122">
        <v>4935576</v>
      </c>
      <c r="E10" s="123">
        <v>13533690</v>
      </c>
      <c r="F10" s="122">
        <v>-1373506</v>
      </c>
      <c r="G10" s="124">
        <v>12160184</v>
      </c>
      <c r="I10" s="85"/>
    </row>
    <row r="11" spans="2:9" ht="15" thickBot="1" x14ac:dyDescent="0.35">
      <c r="B11" s="85" t="s">
        <v>125</v>
      </c>
      <c r="C11" s="97">
        <v>5879788</v>
      </c>
      <c r="D11" s="97">
        <v>1579339</v>
      </c>
      <c r="E11" s="31">
        <v>7459127</v>
      </c>
      <c r="F11" s="97" t="s">
        <v>154</v>
      </c>
      <c r="G11" s="31">
        <v>7459127</v>
      </c>
      <c r="I11" s="85"/>
    </row>
    <row r="12" spans="2:9" x14ac:dyDescent="0.3">
      <c r="B12" s="9" t="s">
        <v>63</v>
      </c>
      <c r="C12" s="96">
        <v>258741</v>
      </c>
      <c r="D12" s="96">
        <v>2</v>
      </c>
      <c r="E12" s="22">
        <v>258743</v>
      </c>
      <c r="F12" s="96" t="s">
        <v>154</v>
      </c>
      <c r="G12" s="22">
        <v>258743</v>
      </c>
      <c r="I12" s="9"/>
    </row>
    <row r="13" spans="2:9" x14ac:dyDescent="0.3">
      <c r="B13" s="10" t="s">
        <v>126</v>
      </c>
      <c r="C13" s="96">
        <v>-799241</v>
      </c>
      <c r="D13" s="96">
        <v>-72</v>
      </c>
      <c r="E13" s="22">
        <v>-799313</v>
      </c>
      <c r="F13" s="96" t="s">
        <v>154</v>
      </c>
      <c r="G13" s="22">
        <v>-799313</v>
      </c>
      <c r="I13" s="10"/>
    </row>
    <row r="14" spans="2:9" x14ac:dyDescent="0.3">
      <c r="B14" s="10" t="s">
        <v>127</v>
      </c>
      <c r="C14" s="96">
        <v>-236865</v>
      </c>
      <c r="D14" s="96" t="s">
        <v>154</v>
      </c>
      <c r="E14" s="22">
        <v>-236865</v>
      </c>
      <c r="F14" s="96" t="s">
        <v>154</v>
      </c>
      <c r="G14" s="22">
        <v>-236865</v>
      </c>
      <c r="I14" s="10"/>
    </row>
    <row r="15" spans="2:9" x14ac:dyDescent="0.3">
      <c r="B15" s="10" t="s">
        <v>128</v>
      </c>
      <c r="C15" s="96">
        <v>-12003</v>
      </c>
      <c r="D15" s="96">
        <v>-1723826</v>
      </c>
      <c r="E15" s="22">
        <v>-1735829</v>
      </c>
      <c r="F15" s="96">
        <v>1279666</v>
      </c>
      <c r="G15" s="22">
        <v>-456163</v>
      </c>
      <c r="I15" s="10"/>
    </row>
    <row r="16" spans="2:9" x14ac:dyDescent="0.3">
      <c r="B16" s="10" t="s">
        <v>54</v>
      </c>
      <c r="C16" s="96" t="s">
        <v>154</v>
      </c>
      <c r="D16" s="96">
        <v>-390645</v>
      </c>
      <c r="E16" s="22">
        <v>-390645</v>
      </c>
      <c r="F16" s="96">
        <v>93839</v>
      </c>
      <c r="G16" s="22">
        <v>-296806</v>
      </c>
      <c r="I16" s="10"/>
    </row>
    <row r="17" spans="2:9" x14ac:dyDescent="0.3">
      <c r="B17" s="10" t="s">
        <v>129</v>
      </c>
      <c r="C17" s="96">
        <v>-701711</v>
      </c>
      <c r="D17" s="96">
        <v>-15767</v>
      </c>
      <c r="E17" s="22">
        <v>-717478</v>
      </c>
      <c r="F17" s="96" t="s">
        <v>154</v>
      </c>
      <c r="G17" s="22">
        <v>-717478</v>
      </c>
      <c r="I17" s="10"/>
    </row>
    <row r="18" spans="2:9" x14ac:dyDescent="0.3">
      <c r="B18" s="10" t="s">
        <v>130</v>
      </c>
      <c r="C18" s="96">
        <v>-639206</v>
      </c>
      <c r="D18" s="96" t="s">
        <v>154</v>
      </c>
      <c r="E18" s="22">
        <v>-639206</v>
      </c>
      <c r="F18" s="96" t="s">
        <v>154</v>
      </c>
      <c r="G18" s="22">
        <v>-639206</v>
      </c>
      <c r="I18" s="10"/>
    </row>
    <row r="19" spans="2:9" x14ac:dyDescent="0.3">
      <c r="B19" s="10" t="s">
        <v>41</v>
      </c>
      <c r="C19" s="96">
        <v>-225159</v>
      </c>
      <c r="D19" s="96" t="s">
        <v>154</v>
      </c>
      <c r="E19" s="22">
        <v>-225159</v>
      </c>
      <c r="F19" s="96" t="s">
        <v>154</v>
      </c>
      <c r="G19" s="22">
        <v>-225159</v>
      </c>
      <c r="I19" s="10"/>
    </row>
    <row r="20" spans="2:9" x14ac:dyDescent="0.3">
      <c r="B20" s="10" t="s">
        <v>131</v>
      </c>
      <c r="C20" s="40">
        <v>-80783</v>
      </c>
      <c r="D20" s="40">
        <v>-1126867</v>
      </c>
      <c r="E20" s="39">
        <v>-1207650</v>
      </c>
      <c r="F20" s="96" t="s">
        <v>154</v>
      </c>
      <c r="G20" s="22">
        <v>-1207650</v>
      </c>
      <c r="I20" s="10"/>
    </row>
    <row r="21" spans="2:9" x14ac:dyDescent="0.3">
      <c r="B21" s="10" t="s">
        <v>132</v>
      </c>
      <c r="C21" s="125">
        <v>-315397</v>
      </c>
      <c r="D21" s="125">
        <v>-100543</v>
      </c>
      <c r="E21" s="110">
        <v>-415940</v>
      </c>
      <c r="F21" s="125" t="s">
        <v>154</v>
      </c>
      <c r="G21" s="110">
        <v>-415940</v>
      </c>
      <c r="I21" s="10"/>
    </row>
    <row r="22" spans="2:9" x14ac:dyDescent="0.3">
      <c r="C22" s="126"/>
      <c r="D22" s="126"/>
      <c r="E22" s="102"/>
      <c r="F22" s="127"/>
      <c r="G22" s="102"/>
    </row>
    <row r="23" spans="2:9" ht="15" thickBot="1" x14ac:dyDescent="0.35"/>
    <row r="24" spans="2:9" ht="42" thickBot="1" x14ac:dyDescent="0.35">
      <c r="B24" s="85" t="s">
        <v>157</v>
      </c>
      <c r="C24" s="95" t="s">
        <v>117</v>
      </c>
      <c r="D24" s="95" t="s">
        <v>118</v>
      </c>
      <c r="E24" s="95" t="s">
        <v>119</v>
      </c>
      <c r="F24" s="95" t="s">
        <v>120</v>
      </c>
      <c r="G24" s="99" t="s">
        <v>133</v>
      </c>
    </row>
    <row r="25" spans="2:9" x14ac:dyDescent="0.3">
      <c r="B25" s="10" t="s">
        <v>122</v>
      </c>
      <c r="C25" s="96">
        <v>7302972</v>
      </c>
      <c r="D25" s="96">
        <v>2148983</v>
      </c>
      <c r="E25" s="22">
        <v>9451955</v>
      </c>
      <c r="F25" s="96" t="s">
        <v>142</v>
      </c>
      <c r="G25" s="22">
        <v>9451955</v>
      </c>
    </row>
    <row r="26" spans="2:9" ht="15" thickBot="1" x14ac:dyDescent="0.35">
      <c r="B26" s="10" t="s">
        <v>123</v>
      </c>
      <c r="C26" s="96">
        <v>854256</v>
      </c>
      <c r="D26" s="96" t="s">
        <v>142</v>
      </c>
      <c r="E26" s="22">
        <v>854256</v>
      </c>
      <c r="F26" s="96">
        <v>-854256</v>
      </c>
      <c r="G26" s="22" t="s">
        <v>142</v>
      </c>
    </row>
    <row r="27" spans="2:9" ht="15" thickBot="1" x14ac:dyDescent="0.35">
      <c r="B27" s="85" t="s">
        <v>124</v>
      </c>
      <c r="C27" s="122">
        <v>8157228</v>
      </c>
      <c r="D27" s="122">
        <v>2148983</v>
      </c>
      <c r="E27" s="124">
        <v>10306211</v>
      </c>
      <c r="F27" s="122">
        <v>-854256</v>
      </c>
      <c r="G27" s="124">
        <v>9451955</v>
      </c>
    </row>
    <row r="28" spans="2:9" ht="15" thickBot="1" x14ac:dyDescent="0.35">
      <c r="B28" s="85" t="s">
        <v>125</v>
      </c>
      <c r="C28" s="98">
        <v>4911266</v>
      </c>
      <c r="D28" s="98">
        <v>506170</v>
      </c>
      <c r="E28" s="128">
        <v>5417436</v>
      </c>
      <c r="F28" s="98" t="s">
        <v>142</v>
      </c>
      <c r="G28" s="128">
        <v>5417436</v>
      </c>
    </row>
    <row r="29" spans="2:9" x14ac:dyDescent="0.3">
      <c r="B29" s="9" t="s">
        <v>63</v>
      </c>
      <c r="C29" s="96">
        <v>204718</v>
      </c>
      <c r="D29" s="96">
        <v>4367</v>
      </c>
      <c r="E29" s="22">
        <v>209085</v>
      </c>
      <c r="F29" s="96" t="s">
        <v>141</v>
      </c>
      <c r="G29" s="22">
        <v>209085</v>
      </c>
      <c r="H29" s="129"/>
    </row>
    <row r="30" spans="2:9" x14ac:dyDescent="0.3">
      <c r="B30" s="10" t="s">
        <v>126</v>
      </c>
      <c r="C30" s="96">
        <v>-772103</v>
      </c>
      <c r="D30" s="96">
        <v>-47</v>
      </c>
      <c r="E30" s="22">
        <v>-772150</v>
      </c>
      <c r="F30" s="96" t="s">
        <v>141</v>
      </c>
      <c r="G30" s="22">
        <v>-772150</v>
      </c>
      <c r="H30" s="129"/>
    </row>
    <row r="31" spans="2:9" x14ac:dyDescent="0.3">
      <c r="B31" s="10" t="s">
        <v>127</v>
      </c>
      <c r="C31" s="96">
        <v>-23869</v>
      </c>
      <c r="D31" s="96" t="s">
        <v>141</v>
      </c>
      <c r="E31" s="22">
        <v>-23869</v>
      </c>
      <c r="F31" s="96" t="s">
        <v>141</v>
      </c>
      <c r="G31" s="22">
        <v>-23869</v>
      </c>
      <c r="H31" s="129"/>
    </row>
    <row r="32" spans="2:9" x14ac:dyDescent="0.3">
      <c r="B32" s="10" t="s">
        <v>128</v>
      </c>
      <c r="C32" s="96">
        <v>-582179</v>
      </c>
      <c r="D32" s="96">
        <v>-937715</v>
      </c>
      <c r="E32" s="22">
        <v>-1519893</v>
      </c>
      <c r="F32" s="96">
        <v>822751</v>
      </c>
      <c r="G32" s="22">
        <v>-697142</v>
      </c>
      <c r="H32" s="129"/>
    </row>
    <row r="33" spans="2:8" x14ac:dyDescent="0.3">
      <c r="B33" s="10" t="s">
        <v>54</v>
      </c>
      <c r="C33" s="96">
        <v>-34781</v>
      </c>
      <c r="D33" s="96">
        <v>-179895</v>
      </c>
      <c r="E33" s="22">
        <v>-214676</v>
      </c>
      <c r="F33" s="96">
        <v>31505</v>
      </c>
      <c r="G33" s="22">
        <v>-183171</v>
      </c>
      <c r="H33" s="129"/>
    </row>
    <row r="34" spans="2:8" x14ac:dyDescent="0.3">
      <c r="B34" s="10" t="s">
        <v>129</v>
      </c>
      <c r="C34" s="96">
        <v>-622197</v>
      </c>
      <c r="D34" s="96">
        <v>-8526</v>
      </c>
      <c r="E34" s="22">
        <v>-630723</v>
      </c>
      <c r="F34" s="96" t="s">
        <v>141</v>
      </c>
      <c r="G34" s="22">
        <v>-630723</v>
      </c>
      <c r="H34" s="129"/>
    </row>
    <row r="35" spans="2:8" x14ac:dyDescent="0.3">
      <c r="B35" s="10" t="s">
        <v>130</v>
      </c>
      <c r="C35" s="96">
        <v>-450963</v>
      </c>
      <c r="D35" s="96" t="s">
        <v>141</v>
      </c>
      <c r="E35" s="22">
        <v>-450963</v>
      </c>
      <c r="F35" s="96" t="s">
        <v>141</v>
      </c>
      <c r="G35" s="22">
        <v>-450963</v>
      </c>
      <c r="H35" s="129"/>
    </row>
    <row r="36" spans="2:8" x14ac:dyDescent="0.3">
      <c r="B36" s="10" t="s">
        <v>41</v>
      </c>
      <c r="C36" s="96">
        <v>-671739</v>
      </c>
      <c r="D36" s="96" t="s">
        <v>141</v>
      </c>
      <c r="E36" s="22">
        <v>-671739</v>
      </c>
      <c r="F36" s="96" t="s">
        <v>141</v>
      </c>
      <c r="G36" s="22">
        <v>-671739</v>
      </c>
      <c r="H36" s="129"/>
    </row>
    <row r="37" spans="2:8" x14ac:dyDescent="0.3">
      <c r="B37" s="10" t="s">
        <v>131</v>
      </c>
      <c r="C37" s="96">
        <v>-43292</v>
      </c>
      <c r="D37" s="96">
        <v>-454763</v>
      </c>
      <c r="E37" s="22">
        <v>-498055</v>
      </c>
      <c r="F37" s="96" t="s">
        <v>141</v>
      </c>
      <c r="G37" s="22">
        <v>-498055</v>
      </c>
      <c r="H37" s="129"/>
    </row>
    <row r="38" spans="2:8" ht="15" thickBot="1" x14ac:dyDescent="0.35">
      <c r="B38" s="10" t="s">
        <v>134</v>
      </c>
      <c r="C38" s="97">
        <v>-295806</v>
      </c>
      <c r="D38" s="97">
        <v>-66235</v>
      </c>
      <c r="E38" s="31">
        <v>-362041</v>
      </c>
      <c r="F38" s="97" t="s">
        <v>141</v>
      </c>
      <c r="G38" s="31">
        <v>-362041</v>
      </c>
      <c r="H38" s="1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INDEX</vt:lpstr>
      <vt:lpstr>Sit. pozitiei financiare</vt:lpstr>
      <vt:lpstr>Sit. Profit sau Pierdere</vt:lpstr>
      <vt:lpstr>Sit. modif cap.proprii</vt:lpstr>
      <vt:lpstr>Sit.Fluxuri Numerar</vt:lpstr>
      <vt:lpstr>Segmente Operationale</vt:lpstr>
      <vt:lpstr>'Sit.Fluxuri Numerar'!_Hlk37078383</vt:lpstr>
      <vt:lpstr>'Sit. Profit sau Pierdere'!_Hlk37078404</vt:lpstr>
      <vt:lpstr>'Sit. modif cap.proprii'!DA_RN_2822586735800000038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Vasilescu</dc:creator>
  <cp:lastModifiedBy>Ioana Dinca</cp:lastModifiedBy>
  <dcterms:created xsi:type="dcterms:W3CDTF">2023-08-11T09:31:15Z</dcterms:created>
  <dcterms:modified xsi:type="dcterms:W3CDTF">2024-03-27T08:31:09Z</dcterms:modified>
</cp:coreProperties>
</file>